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200" windowHeight="10875" tabRatio="741" firstSheet="1" activeTab="1"/>
  </bookViews>
  <sheets>
    <sheet name="СВОД2020" sheetId="47" r:id="rId1"/>
    <sheet name="СВОД 2021 ГОД" sheetId="25" r:id="rId2"/>
    <sheet name="СШ №1" sheetId="2" r:id="rId3"/>
    <sheet name="СШ №2" sheetId="6" r:id="rId4"/>
    <sheet name="Казгородокска СШ " sheetId="8" r:id="rId5"/>
    <sheet name="Макинская СШ" sheetId="7" r:id="rId6"/>
    <sheet name="Донская СШ" sheetId="9" r:id="rId7"/>
    <sheet name="Амангельдинская СШ" sheetId="10" r:id="rId8"/>
    <sheet name="Невская СШ" sheetId="11" r:id="rId9"/>
    <sheet name="Кудку агашСШ" sheetId="32" r:id="rId10"/>
    <sheet name="Саулинская СШ" sheetId="12" r:id="rId11"/>
    <sheet name="Енбекшильдерская СШ" sheetId="17" r:id="rId12"/>
    <sheet name="Буландинская СШ" sheetId="18" r:id="rId13"/>
    <sheet name="2020" sheetId="48" r:id="rId14"/>
    <sheet name="Когамская СШ" sheetId="19" r:id="rId15"/>
    <sheet name="Бирсуатская СШ" sheetId="20" r:id="rId16"/>
    <sheet name="Кенащинская СШ" sheetId="21" r:id="rId17"/>
    <sheet name="Мамайская ОШ" sheetId="22" r:id="rId18"/>
    <sheet name="Заураловская ОШ" sheetId="26" r:id="rId19"/>
    <sheet name="Макпальская ОШ" sheetId="23" r:id="rId20"/>
    <sheet name="Баймурзинская ОШ" sheetId="24" r:id="rId21"/>
    <sheet name="Советская ОШ" sheetId="27" r:id="rId22"/>
    <sheet name="Заозерновская ОШ" sheetId="28" r:id="rId23"/>
    <sheet name="Кызыл-Уюмская ОШ" sheetId="45" r:id="rId24"/>
    <sheet name="Яблоновская ОШ" sheetId="29" r:id="rId25"/>
    <sheet name="Алгинская ОШ" sheetId="30" r:id="rId26"/>
    <sheet name="Краснофлотская ОШ" sheetId="31" r:id="rId27"/>
    <sheet name="Каратальская НШ" sheetId="33" r:id="rId28"/>
    <sheet name="Джукейская НШ" sheetId="34" r:id="rId29"/>
    <sheet name="Трудовая НШ" sheetId="46" r:id="rId30"/>
  </sheets>
  <definedNames>
    <definedName name="_xlnm.Print_Area" localSheetId="1">'СВОД 2021 ГОД'!$A$1:$E$34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5" l="1"/>
  <c r="C32" i="25"/>
  <c r="C31" i="25"/>
  <c r="C30" i="25"/>
  <c r="D26" i="7"/>
  <c r="D23" i="7"/>
  <c r="D20" i="7"/>
  <c r="D17" i="7"/>
  <c r="D33" i="7"/>
  <c r="D30" i="7"/>
  <c r="D17" i="8" l="1"/>
  <c r="D20" i="8"/>
  <c r="D23" i="8"/>
  <c r="D26" i="8"/>
  <c r="D30" i="8"/>
  <c r="D33" i="8"/>
  <c r="D17" i="9"/>
  <c r="D20" i="9"/>
  <c r="D23" i="9"/>
  <c r="D26" i="9"/>
  <c r="D30" i="9"/>
  <c r="D33" i="9"/>
  <c r="D20" i="10"/>
  <c r="D23" i="10"/>
  <c r="D26" i="10"/>
  <c r="D31" i="10"/>
  <c r="D33" i="10"/>
  <c r="D17" i="11"/>
  <c r="D20" i="11"/>
  <c r="D23" i="11"/>
  <c r="D26" i="11"/>
  <c r="D30" i="11"/>
  <c r="D33" i="11"/>
  <c r="D17" i="32"/>
  <c r="D20" i="32"/>
  <c r="D23" i="32"/>
  <c r="D26" i="32"/>
  <c r="D30" i="32"/>
  <c r="D33" i="32"/>
  <c r="D17" i="12"/>
  <c r="D20" i="12"/>
  <c r="D23" i="12"/>
  <c r="D26" i="12"/>
  <c r="D30" i="12"/>
  <c r="D33" i="12"/>
  <c r="D17" i="17"/>
  <c r="D20" i="17"/>
  <c r="D23" i="17"/>
  <c r="D26" i="17"/>
  <c r="D30" i="17"/>
  <c r="D33" i="17"/>
  <c r="D17" i="18" l="1"/>
  <c r="D20" i="18"/>
  <c r="D23" i="18"/>
  <c r="D26" i="18"/>
  <c r="D30" i="18"/>
  <c r="D33" i="18"/>
  <c r="D20" i="19"/>
  <c r="D23" i="19"/>
  <c r="D26" i="19"/>
  <c r="D30" i="19"/>
  <c r="D17" i="20"/>
  <c r="D20" i="20"/>
  <c r="D23" i="20"/>
  <c r="D26" i="20"/>
  <c r="D30" i="20"/>
  <c r="D33" i="20"/>
  <c r="D17" i="21"/>
  <c r="D20" i="21"/>
  <c r="D23" i="21"/>
  <c r="D26" i="21"/>
  <c r="D30" i="21"/>
  <c r="D31" i="21"/>
  <c r="D33" i="21"/>
  <c r="D17" i="22"/>
  <c r="D20" i="22"/>
  <c r="D23" i="22"/>
  <c r="D26" i="22"/>
  <c r="D30" i="22"/>
  <c r="D33" i="22"/>
  <c r="D17" i="26"/>
  <c r="D20" i="26"/>
  <c r="D23" i="26"/>
  <c r="D26" i="26"/>
  <c r="D30" i="26"/>
  <c r="D33" i="26"/>
  <c r="D17" i="24"/>
  <c r="D20" i="24"/>
  <c r="D23" i="24"/>
  <c r="D26" i="24"/>
  <c r="D30" i="24"/>
  <c r="D33" i="24"/>
  <c r="D20" i="27"/>
  <c r="D17" i="27"/>
  <c r="D23" i="27"/>
  <c r="D26" i="27"/>
  <c r="D30" i="27"/>
  <c r="D33" i="27"/>
  <c r="D17" i="23" l="1"/>
  <c r="D20" i="23"/>
  <c r="D23" i="23"/>
  <c r="D26" i="23"/>
  <c r="D30" i="23"/>
  <c r="D33" i="23"/>
  <c r="D17" i="28"/>
  <c r="D20" i="28"/>
  <c r="D23" i="28"/>
  <c r="D26" i="28"/>
  <c r="D30" i="28"/>
  <c r="D33" i="28"/>
  <c r="D17" i="45"/>
  <c r="D20" i="45"/>
  <c r="D23" i="45"/>
  <c r="D26" i="45"/>
  <c r="D30" i="45"/>
  <c r="D33" i="45"/>
  <c r="D20" i="29"/>
  <c r="D23" i="29"/>
  <c r="D26" i="29"/>
  <c r="D30" i="29"/>
  <c r="D33" i="29"/>
  <c r="D17" i="30"/>
  <c r="D20" i="30"/>
  <c r="D23" i="30"/>
  <c r="D26" i="30"/>
  <c r="D30" i="30"/>
  <c r="D33" i="30"/>
  <c r="D17" i="31"/>
  <c r="D20" i="31"/>
  <c r="D23" i="31"/>
  <c r="D26" i="31"/>
  <c r="D30" i="31"/>
  <c r="D33" i="31"/>
  <c r="D20" i="33"/>
  <c r="D26" i="33"/>
  <c r="D30" i="33"/>
  <c r="D33" i="33"/>
  <c r="D20" i="34"/>
  <c r="D26" i="34"/>
  <c r="D30" i="34"/>
  <c r="D33" i="34"/>
  <c r="D20" i="46"/>
  <c r="D26" i="46"/>
  <c r="D30" i="46"/>
  <c r="D32" i="10" l="1"/>
  <c r="E33" i="10"/>
  <c r="E33" i="31" l="1"/>
  <c r="E30" i="31"/>
  <c r="E33" i="33"/>
  <c r="E33" i="18" l="1"/>
  <c r="E30" i="18"/>
  <c r="C28" i="18"/>
  <c r="D28" i="18" s="1"/>
  <c r="E28" i="18" s="1"/>
  <c r="D27" i="18"/>
  <c r="E27" i="18" s="1"/>
  <c r="E26" i="18"/>
  <c r="C25" i="18"/>
  <c r="D25" i="18" s="1"/>
  <c r="E25" i="18" s="1"/>
  <c r="D24" i="18"/>
  <c r="E24" i="18" s="1"/>
  <c r="E23" i="18"/>
  <c r="C22" i="18"/>
  <c r="D22" i="18" s="1"/>
  <c r="E22" i="18" s="1"/>
  <c r="D21" i="18"/>
  <c r="E21" i="18" s="1"/>
  <c r="E20" i="18"/>
  <c r="C19" i="18"/>
  <c r="D19" i="18" s="1"/>
  <c r="E19" i="18" s="1"/>
  <c r="D18" i="18"/>
  <c r="E18" i="18" s="1"/>
  <c r="E17" i="18"/>
  <c r="D16" i="18"/>
  <c r="E16" i="18" s="1"/>
  <c r="C15" i="18"/>
  <c r="C29" i="18" s="1"/>
  <c r="D14" i="18"/>
  <c r="E14" i="18" s="1"/>
  <c r="D11" i="18"/>
  <c r="E11" i="18" s="1"/>
  <c r="E23" i="30"/>
  <c r="D29" i="6"/>
  <c r="E29" i="6" s="1"/>
  <c r="D30" i="6"/>
  <c r="E30" i="6" s="1"/>
  <c r="D31" i="6"/>
  <c r="D32" i="6"/>
  <c r="D30" i="10"/>
  <c r="D17" i="10"/>
  <c r="C25" i="32"/>
  <c r="D25" i="32" s="1"/>
  <c r="E25" i="32" s="1"/>
  <c r="C19" i="32"/>
  <c r="D26" i="48"/>
  <c r="D23" i="48"/>
  <c r="D15" i="48" s="1"/>
  <c r="D29" i="48" s="1"/>
  <c r="D13" i="48" s="1"/>
  <c r="D20" i="48"/>
  <c r="D17" i="48"/>
  <c r="D33" i="48"/>
  <c r="E33" i="48" s="1"/>
  <c r="D30" i="48"/>
  <c r="E17" i="48"/>
  <c r="E20" i="48"/>
  <c r="E23" i="48"/>
  <c r="E26" i="48"/>
  <c r="E30" i="48"/>
  <c r="D33" i="19"/>
  <c r="D17" i="19"/>
  <c r="E23" i="21"/>
  <c r="E20" i="21"/>
  <c r="E33" i="21"/>
  <c r="E17" i="21"/>
  <c r="E26" i="21"/>
  <c r="E30" i="21"/>
  <c r="E31" i="21"/>
  <c r="E17" i="22"/>
  <c r="E20" i="22"/>
  <c r="E33" i="22"/>
  <c r="E26" i="22"/>
  <c r="E30" i="22"/>
  <c r="E33" i="26"/>
  <c r="E26" i="26"/>
  <c r="E20" i="26"/>
  <c r="E23" i="26"/>
  <c r="E30" i="26"/>
  <c r="E33" i="23"/>
  <c r="E26" i="23"/>
  <c r="E20" i="23"/>
  <c r="E17" i="23"/>
  <c r="E23" i="23"/>
  <c r="E30" i="23"/>
  <c r="E33" i="24"/>
  <c r="E26" i="24"/>
  <c r="E17" i="24"/>
  <c r="E20" i="24"/>
  <c r="E23" i="24"/>
  <c r="E30" i="24"/>
  <c r="E17" i="27"/>
  <c r="E23" i="27"/>
  <c r="E26" i="27"/>
  <c r="E30" i="27"/>
  <c r="E31" i="27"/>
  <c r="E33" i="27"/>
  <c r="E30" i="30"/>
  <c r="E33" i="30"/>
  <c r="E20" i="30"/>
  <c r="E33" i="28"/>
  <c r="E26" i="28"/>
  <c r="C25" i="28"/>
  <c r="E17" i="28"/>
  <c r="E30" i="28"/>
  <c r="E31" i="28"/>
  <c r="E26" i="45"/>
  <c r="E17" i="45"/>
  <c r="E20" i="45"/>
  <c r="E23" i="45"/>
  <c r="E30" i="45"/>
  <c r="E33" i="45"/>
  <c r="E33" i="29"/>
  <c r="E23" i="29"/>
  <c r="E20" i="29"/>
  <c r="D17" i="29"/>
  <c r="E26" i="29"/>
  <c r="E30" i="29"/>
  <c r="E31" i="29"/>
  <c r="E17" i="29"/>
  <c r="D15" i="7" l="1"/>
  <c r="D29" i="7" s="1"/>
  <c r="D15" i="8"/>
  <c r="D29" i="8" s="1"/>
  <c r="D15" i="9"/>
  <c r="D29" i="9" s="1"/>
  <c r="D15" i="10"/>
  <c r="D29" i="10" s="1"/>
  <c r="D15" i="32"/>
  <c r="D29" i="32" s="1"/>
  <c r="D15" i="17"/>
  <c r="D29" i="17" s="1"/>
  <c r="E15" i="18"/>
  <c r="E29" i="18" s="1"/>
  <c r="E13" i="18" s="1"/>
  <c r="E12" i="18" s="1"/>
  <c r="D15" i="19"/>
  <c r="D29" i="19" s="1"/>
  <c r="C13" i="18"/>
  <c r="C12" i="18" s="1"/>
  <c r="D15" i="18"/>
  <c r="D15" i="21"/>
  <c r="D29" i="21" s="1"/>
  <c r="D13" i="21" s="1"/>
  <c r="D15" i="26"/>
  <c r="D29" i="26" s="1"/>
  <c r="D15" i="23"/>
  <c r="D29" i="23" s="1"/>
  <c r="D15" i="24"/>
  <c r="D29" i="24" s="1"/>
  <c r="D15" i="27"/>
  <c r="D29" i="27" s="1"/>
  <c r="E26" i="30"/>
  <c r="E17" i="30"/>
  <c r="D13" i="10"/>
  <c r="D15" i="11"/>
  <c r="E15" i="48"/>
  <c r="E29" i="48" s="1"/>
  <c r="E13" i="48"/>
  <c r="E15" i="21"/>
  <c r="E29" i="21" s="1"/>
  <c r="E13" i="21" s="1"/>
  <c r="E17" i="26"/>
  <c r="E15" i="26" s="1"/>
  <c r="E15" i="23"/>
  <c r="E15" i="24"/>
  <c r="E20" i="27"/>
  <c r="E15" i="27" s="1"/>
  <c r="E29" i="27" s="1"/>
  <c r="E15" i="45"/>
  <c r="D15" i="45"/>
  <c r="E18" i="30"/>
  <c r="D18" i="30"/>
  <c r="E23" i="31"/>
  <c r="E26" i="31"/>
  <c r="E30" i="33"/>
  <c r="E30" i="34"/>
  <c r="E33" i="34"/>
  <c r="E30" i="46"/>
  <c r="E31" i="46"/>
  <c r="E20" i="46"/>
  <c r="D13" i="7" l="1"/>
  <c r="E15" i="30"/>
  <c r="E29" i="30" s="1"/>
  <c r="D29" i="11"/>
  <c r="D29" i="18"/>
  <c r="D13" i="18" s="1"/>
  <c r="D12" i="18" s="1"/>
  <c r="E29" i="26"/>
  <c r="E29" i="23"/>
  <c r="E29" i="24"/>
  <c r="E29" i="45"/>
  <c r="D29" i="45"/>
  <c r="E20" i="31"/>
  <c r="E17" i="31"/>
  <c r="E26" i="33"/>
  <c r="D15" i="33"/>
  <c r="E20" i="33"/>
  <c r="D29" i="33"/>
  <c r="E26" i="34"/>
  <c r="E15" i="33" l="1"/>
  <c r="C15" i="47"/>
  <c r="D15" i="47" s="1"/>
  <c r="C19" i="47"/>
  <c r="D19" i="47" s="1"/>
  <c r="C22" i="47"/>
  <c r="D22" i="47" s="1"/>
  <c r="C25" i="47"/>
  <c r="D25" i="47" s="1"/>
  <c r="C28" i="47"/>
  <c r="D28" i="47" s="1"/>
  <c r="D33" i="47"/>
  <c r="D13" i="47" s="1"/>
  <c r="D12" i="47" s="1"/>
  <c r="D31" i="47"/>
  <c r="D30" i="47"/>
  <c r="D29" i="47"/>
  <c r="D27" i="47"/>
  <c r="D26" i="47"/>
  <c r="D24" i="47"/>
  <c r="D23" i="47"/>
  <c r="D21" i="47"/>
  <c r="D20" i="47"/>
  <c r="D11" i="47"/>
  <c r="C13" i="47" l="1"/>
  <c r="C12" i="47" s="1"/>
  <c r="E29" i="33"/>
  <c r="C28" i="48" l="1"/>
  <c r="D28" i="48" s="1"/>
  <c r="E28" i="48" s="1"/>
  <c r="D27" i="48"/>
  <c r="E27" i="48" s="1"/>
  <c r="C25" i="48"/>
  <c r="D25" i="48" s="1"/>
  <c r="E25" i="48" s="1"/>
  <c r="D24" i="48"/>
  <c r="E24" i="48" s="1"/>
  <c r="C22" i="48"/>
  <c r="D22" i="48" s="1"/>
  <c r="E22" i="48" s="1"/>
  <c r="D21" i="48"/>
  <c r="E21" i="48" s="1"/>
  <c r="D19" i="48"/>
  <c r="E19" i="48" s="1"/>
  <c r="C19" i="48"/>
  <c r="D18" i="48"/>
  <c r="E18" i="48" s="1"/>
  <c r="D16" i="48"/>
  <c r="E16" i="48" s="1"/>
  <c r="C15" i="48"/>
  <c r="C29" i="48" s="1"/>
  <c r="D14" i="48"/>
  <c r="E14" i="48" s="1"/>
  <c r="D11" i="48"/>
  <c r="E11" i="48" s="1"/>
  <c r="E12" i="48" s="1"/>
  <c r="C13" i="48" l="1"/>
  <c r="C12" i="48" l="1"/>
  <c r="D12" i="48" l="1"/>
  <c r="E31" i="7" l="1"/>
  <c r="E32" i="8" l="1"/>
  <c r="D29" i="2" l="1"/>
  <c r="E29" i="2" s="1"/>
  <c r="C15" i="7"/>
  <c r="C15" i="6"/>
  <c r="C13" i="6" s="1"/>
  <c r="C15" i="32"/>
  <c r="C29" i="32" s="1"/>
  <c r="C13" i="7" l="1"/>
  <c r="C13" i="32"/>
  <c r="D11" i="32"/>
  <c r="E11" i="32" s="1"/>
  <c r="D11" i="2"/>
  <c r="E11" i="2" s="1"/>
  <c r="D11" i="22"/>
  <c r="E11" i="22" s="1"/>
  <c r="D11" i="26"/>
  <c r="E11" i="26" s="1"/>
  <c r="D11" i="23"/>
  <c r="E11" i="23" s="1"/>
  <c r="D11" i="24"/>
  <c r="E11" i="24" s="1"/>
  <c r="D11" i="27"/>
  <c r="E11" i="27" s="1"/>
  <c r="D11" i="28"/>
  <c r="E11" i="28" s="1"/>
  <c r="D11" i="45"/>
  <c r="E11" i="45" s="1"/>
  <c r="D11" i="29"/>
  <c r="E11" i="29" s="1"/>
  <c r="D11" i="30"/>
  <c r="E11" i="30" s="1"/>
  <c r="D11" i="31"/>
  <c r="E11" i="31" s="1"/>
  <c r="D11" i="33"/>
  <c r="E11" i="33" s="1"/>
  <c r="D11" i="34"/>
  <c r="E11" i="34" s="1"/>
  <c r="C14" i="25" l="1"/>
  <c r="C16" i="25"/>
  <c r="C18" i="25"/>
  <c r="C23" i="25"/>
  <c r="C24" i="25"/>
  <c r="C26" i="25"/>
  <c r="C27" i="25"/>
  <c r="C11" i="25"/>
  <c r="D14" i="46"/>
  <c r="D16" i="46"/>
  <c r="D17" i="46"/>
  <c r="D18" i="46"/>
  <c r="D19" i="46"/>
  <c r="D21" i="46"/>
  <c r="D22" i="46" s="1"/>
  <c r="D23" i="46"/>
  <c r="D24" i="46"/>
  <c r="E24" i="46" s="1"/>
  <c r="D25" i="46"/>
  <c r="E25" i="46" s="1"/>
  <c r="D15" i="46"/>
  <c r="D29" i="46" s="1"/>
  <c r="D27" i="46"/>
  <c r="D32" i="46"/>
  <c r="E32" i="46" s="1"/>
  <c r="D33" i="46"/>
  <c r="E33" i="46" s="1"/>
  <c r="C15" i="46"/>
  <c r="D14" i="34"/>
  <c r="D16" i="34"/>
  <c r="D17" i="34"/>
  <c r="D18" i="34"/>
  <c r="D19" i="34"/>
  <c r="D21" i="34"/>
  <c r="D23" i="34"/>
  <c r="D24" i="34"/>
  <c r="D25" i="34"/>
  <c r="D27" i="34"/>
  <c r="D31" i="34"/>
  <c r="E31" i="34" s="1"/>
  <c r="D32" i="34"/>
  <c r="E32" i="34" s="1"/>
  <c r="C15" i="34"/>
  <c r="D14" i="33"/>
  <c r="E14" i="33" s="1"/>
  <c r="D16" i="33"/>
  <c r="E16" i="33" s="1"/>
  <c r="D17" i="33"/>
  <c r="E17" i="33" s="1"/>
  <c r="D18" i="33"/>
  <c r="E18" i="33" s="1"/>
  <c r="D19" i="33"/>
  <c r="E19" i="33" s="1"/>
  <c r="D21" i="33"/>
  <c r="D23" i="33"/>
  <c r="D24" i="33"/>
  <c r="D25" i="33"/>
  <c r="D27" i="33"/>
  <c r="D31" i="33"/>
  <c r="D32" i="33"/>
  <c r="E32" i="33" s="1"/>
  <c r="E13" i="33" s="1"/>
  <c r="E12" i="33" s="1"/>
  <c r="C15" i="33"/>
  <c r="D14" i="32"/>
  <c r="E14" i="32" s="1"/>
  <c r="D16" i="32"/>
  <c r="E16" i="32" s="1"/>
  <c r="E17" i="32"/>
  <c r="D18" i="32"/>
  <c r="E20" i="32"/>
  <c r="D21" i="32"/>
  <c r="E21" i="32" s="1"/>
  <c r="D24" i="32"/>
  <c r="E24" i="32" s="1"/>
  <c r="E26" i="32"/>
  <c r="D27" i="32"/>
  <c r="E27" i="32" s="1"/>
  <c r="E30" i="32"/>
  <c r="D31" i="32"/>
  <c r="D32" i="32"/>
  <c r="E32" i="32" s="1"/>
  <c r="E33" i="32"/>
  <c r="D14" i="31"/>
  <c r="D16" i="31"/>
  <c r="D18" i="31"/>
  <c r="D21" i="31"/>
  <c r="D24" i="31"/>
  <c r="E24" i="31" s="1"/>
  <c r="D27" i="31"/>
  <c r="D31" i="31"/>
  <c r="E31" i="31" s="1"/>
  <c r="E32" i="31"/>
  <c r="C15" i="31"/>
  <c r="D15" i="31" s="1"/>
  <c r="D29" i="31" s="1"/>
  <c r="D14" i="30"/>
  <c r="D16" i="30"/>
  <c r="D21" i="30"/>
  <c r="E21" i="30" s="1"/>
  <c r="D15" i="30"/>
  <c r="D29" i="30" s="1"/>
  <c r="D13" i="30" s="1"/>
  <c r="D12" i="30" s="1"/>
  <c r="D27" i="30"/>
  <c r="D31" i="30"/>
  <c r="E31" i="30" s="1"/>
  <c r="E32" i="30"/>
  <c r="E13" i="30" s="1"/>
  <c r="E12" i="30" s="1"/>
  <c r="C15" i="30"/>
  <c r="D14" i="29"/>
  <c r="D16" i="29"/>
  <c r="D18" i="29"/>
  <c r="E18" i="29" s="1"/>
  <c r="D21" i="29"/>
  <c r="E21" i="29" s="1"/>
  <c r="D24" i="29"/>
  <c r="E24" i="29" s="1"/>
  <c r="D27" i="29"/>
  <c r="E27" i="29" s="1"/>
  <c r="E32" i="29"/>
  <c r="C15" i="29"/>
  <c r="D15" i="29" s="1"/>
  <c r="D29" i="29" s="1"/>
  <c r="C19" i="29"/>
  <c r="D19" i="29" s="1"/>
  <c r="E19" i="29" s="1"/>
  <c r="D14" i="45"/>
  <c r="E14" i="45" s="1"/>
  <c r="D16" i="45"/>
  <c r="E16" i="45" s="1"/>
  <c r="D18" i="45"/>
  <c r="E18" i="45" s="1"/>
  <c r="D21" i="45"/>
  <c r="E21" i="45" s="1"/>
  <c r="D24" i="45"/>
  <c r="E24" i="45" s="1"/>
  <c r="D27" i="45"/>
  <c r="E27" i="45" s="1"/>
  <c r="D31" i="45"/>
  <c r="E31" i="45" s="1"/>
  <c r="C15" i="45"/>
  <c r="C15" i="28"/>
  <c r="D14" i="27"/>
  <c r="E14" i="27" s="1"/>
  <c r="D16" i="27"/>
  <c r="E16" i="27" s="1"/>
  <c r="D18" i="27"/>
  <c r="E18" i="27" s="1"/>
  <c r="D21" i="27"/>
  <c r="E21" i="27" s="1"/>
  <c r="D24" i="27"/>
  <c r="E24" i="27" s="1"/>
  <c r="D27" i="27"/>
  <c r="E27" i="27" s="1"/>
  <c r="C15" i="27"/>
  <c r="C15" i="24"/>
  <c r="C15" i="23"/>
  <c r="D14" i="23"/>
  <c r="E14" i="23" s="1"/>
  <c r="D16" i="23"/>
  <c r="E16" i="23" s="1"/>
  <c r="D18" i="23"/>
  <c r="E18" i="23" s="1"/>
  <c r="D21" i="23"/>
  <c r="E21" i="23" s="1"/>
  <c r="D24" i="23"/>
  <c r="E24" i="23" s="1"/>
  <c r="D27" i="23"/>
  <c r="E27" i="23" s="1"/>
  <c r="D31" i="23"/>
  <c r="D32" i="23"/>
  <c r="E32" i="23" s="1"/>
  <c r="D28" i="30" l="1"/>
  <c r="E28" i="30" s="1"/>
  <c r="E27" i="30"/>
  <c r="E31" i="32"/>
  <c r="D13" i="32"/>
  <c r="D12" i="32" s="1"/>
  <c r="D22" i="34"/>
  <c r="E21" i="34"/>
  <c r="D22" i="31"/>
  <c r="E21" i="31"/>
  <c r="E22" i="31" s="1"/>
  <c r="D13" i="33"/>
  <c r="D12" i="33" s="1"/>
  <c r="E27" i="31"/>
  <c r="E28" i="31" s="1"/>
  <c r="D28" i="31"/>
  <c r="E27" i="34"/>
  <c r="E28" i="34" s="1"/>
  <c r="D28" i="34"/>
  <c r="E31" i="23"/>
  <c r="E13" i="23" s="1"/>
  <c r="E12" i="23" s="1"/>
  <c r="D13" i="23"/>
  <c r="D12" i="23" s="1"/>
  <c r="D19" i="31"/>
  <c r="E18" i="31"/>
  <c r="E19" i="31" s="1"/>
  <c r="E18" i="32"/>
  <c r="D19" i="32"/>
  <c r="E19" i="32" s="1"/>
  <c r="D28" i="33"/>
  <c r="E27" i="33"/>
  <c r="E28" i="33" s="1"/>
  <c r="E21" i="33"/>
  <c r="E22" i="33" s="1"/>
  <c r="D22" i="33"/>
  <c r="E32" i="27"/>
  <c r="E13" i="27" s="1"/>
  <c r="E12" i="27" s="1"/>
  <c r="D13" i="27"/>
  <c r="D12" i="27" s="1"/>
  <c r="E32" i="45"/>
  <c r="E13" i="45" s="1"/>
  <c r="E12" i="45" s="1"/>
  <c r="D13" i="45"/>
  <c r="D12" i="45" s="1"/>
  <c r="C29" i="45"/>
  <c r="C13" i="45" s="1"/>
  <c r="C29" i="29"/>
  <c r="C13" i="29"/>
  <c r="C29" i="31"/>
  <c r="C13" i="31" s="1"/>
  <c r="C29" i="34"/>
  <c r="C13" i="34" s="1"/>
  <c r="E20" i="34"/>
  <c r="E22" i="34" s="1"/>
  <c r="D15" i="34"/>
  <c r="C25" i="25"/>
  <c r="D25" i="25" s="1"/>
  <c r="E25" i="25" s="1"/>
  <c r="C28" i="25"/>
  <c r="D28" i="25" s="1"/>
  <c r="E28" i="25" s="1"/>
  <c r="C29" i="46"/>
  <c r="D13" i="46" s="1"/>
  <c r="D12" i="46" s="1"/>
  <c r="E21" i="46"/>
  <c r="E22" i="46" s="1"/>
  <c r="C29" i="27"/>
  <c r="C29" i="30"/>
  <c r="C13" i="30" s="1"/>
  <c r="C29" i="33"/>
  <c r="C13" i="33" s="1"/>
  <c r="C29" i="23"/>
  <c r="C13" i="23" s="1"/>
  <c r="C29" i="24"/>
  <c r="C13" i="24" s="1"/>
  <c r="C29" i="28"/>
  <c r="E26" i="46"/>
  <c r="E15" i="46" s="1"/>
  <c r="E29" i="46" s="1"/>
  <c r="E23" i="32"/>
  <c r="E15" i="32" s="1"/>
  <c r="E27" i="46"/>
  <c r="D14" i="26"/>
  <c r="E14" i="26" s="1"/>
  <c r="D16" i="26"/>
  <c r="E16" i="26" s="1"/>
  <c r="D18" i="26"/>
  <c r="E18" i="26" s="1"/>
  <c r="D21" i="26"/>
  <c r="E21" i="26" s="1"/>
  <c r="D24" i="26"/>
  <c r="E24" i="26" s="1"/>
  <c r="D27" i="26"/>
  <c r="E27" i="26" s="1"/>
  <c r="D31" i="26"/>
  <c r="E31" i="26" s="1"/>
  <c r="C15" i="26"/>
  <c r="C19" i="26"/>
  <c r="D19" i="26" s="1"/>
  <c r="E19" i="26" s="1"/>
  <c r="C15" i="22"/>
  <c r="C15" i="21"/>
  <c r="D14" i="21"/>
  <c r="E14" i="21" s="1"/>
  <c r="D16" i="21"/>
  <c r="E16" i="21" s="1"/>
  <c r="D18" i="21"/>
  <c r="E18" i="21" s="1"/>
  <c r="D21" i="21"/>
  <c r="E21" i="21" s="1"/>
  <c r="D27" i="21"/>
  <c r="E27" i="21" s="1"/>
  <c r="D11" i="21"/>
  <c r="D11" i="20"/>
  <c r="E11" i="20" s="1"/>
  <c r="C15" i="20"/>
  <c r="D14" i="19"/>
  <c r="E14" i="19" s="1"/>
  <c r="D16" i="19"/>
  <c r="E16" i="19" s="1"/>
  <c r="E17" i="19"/>
  <c r="D18" i="19"/>
  <c r="E18" i="19" s="1"/>
  <c r="E20" i="19"/>
  <c r="D21" i="19"/>
  <c r="E21" i="19" s="1"/>
  <c r="E23" i="19"/>
  <c r="D24" i="19"/>
  <c r="E24" i="19" s="1"/>
  <c r="E26" i="19"/>
  <c r="D27" i="19"/>
  <c r="E27" i="19" s="1"/>
  <c r="E30" i="19"/>
  <c r="D32" i="19"/>
  <c r="E32" i="19" s="1"/>
  <c r="E33" i="19"/>
  <c r="D11" i="19"/>
  <c r="E11" i="19" s="1"/>
  <c r="C15" i="19"/>
  <c r="D14" i="17"/>
  <c r="E14" i="17" s="1"/>
  <c r="D16" i="17"/>
  <c r="E16" i="17" s="1"/>
  <c r="E17" i="17"/>
  <c r="D18" i="17"/>
  <c r="E18" i="17" s="1"/>
  <c r="E20" i="17"/>
  <c r="D21" i="17"/>
  <c r="E21" i="17" s="1"/>
  <c r="E23" i="17"/>
  <c r="D24" i="17"/>
  <c r="E24" i="17" s="1"/>
  <c r="E26" i="17"/>
  <c r="E15" i="17" s="1"/>
  <c r="E29" i="17" s="1"/>
  <c r="D27" i="17"/>
  <c r="E27" i="17" s="1"/>
  <c r="E30" i="17"/>
  <c r="D32" i="17"/>
  <c r="E33" i="17"/>
  <c r="D11" i="17"/>
  <c r="E11" i="17" s="1"/>
  <c r="C15" i="17"/>
  <c r="D14" i="12"/>
  <c r="E14" i="12" s="1"/>
  <c r="D16" i="12"/>
  <c r="E16" i="12" s="1"/>
  <c r="E17" i="12"/>
  <c r="D18" i="12"/>
  <c r="E18" i="12" s="1"/>
  <c r="D21" i="12"/>
  <c r="E21" i="12" s="1"/>
  <c r="E23" i="12"/>
  <c r="D24" i="12"/>
  <c r="E24" i="12" s="1"/>
  <c r="E26" i="12"/>
  <c r="D27" i="12"/>
  <c r="E27" i="12" s="1"/>
  <c r="E30" i="12"/>
  <c r="D31" i="12"/>
  <c r="E31" i="12" s="1"/>
  <c r="E33" i="12"/>
  <c r="D11" i="12"/>
  <c r="E11" i="12" s="1"/>
  <c r="C15" i="12"/>
  <c r="C15" i="11"/>
  <c r="D14" i="11"/>
  <c r="E14" i="11" s="1"/>
  <c r="D16" i="11"/>
  <c r="E16" i="11" s="1"/>
  <c r="E17" i="11"/>
  <c r="D18" i="11"/>
  <c r="E18" i="11" s="1"/>
  <c r="D21" i="11"/>
  <c r="E21" i="11" s="1"/>
  <c r="E23" i="11"/>
  <c r="D24" i="11"/>
  <c r="E24" i="11" s="1"/>
  <c r="E26" i="11"/>
  <c r="D27" i="11"/>
  <c r="E27" i="11" s="1"/>
  <c r="E30" i="11"/>
  <c r="D31" i="11"/>
  <c r="D13" i="11" s="1"/>
  <c r="E33" i="11"/>
  <c r="D11" i="11"/>
  <c r="E11" i="11" s="1"/>
  <c r="D14" i="10"/>
  <c r="E14" i="10" s="1"/>
  <c r="D16" i="10"/>
  <c r="E16" i="10" s="1"/>
  <c r="D18" i="10"/>
  <c r="E18" i="10" s="1"/>
  <c r="D21" i="10"/>
  <c r="E21" i="10" s="1"/>
  <c r="E23" i="10"/>
  <c r="D24" i="10"/>
  <c r="E24" i="10" s="1"/>
  <c r="E26" i="10"/>
  <c r="D27" i="10"/>
  <c r="E27" i="10" s="1"/>
  <c r="E30" i="10"/>
  <c r="E31" i="10"/>
  <c r="D11" i="10"/>
  <c r="E17" i="10"/>
  <c r="E31" i="9"/>
  <c r="D14" i="9"/>
  <c r="E14" i="9" s="1"/>
  <c r="D16" i="9"/>
  <c r="E16" i="9" s="1"/>
  <c r="E17" i="9"/>
  <c r="D18" i="9"/>
  <c r="E18" i="9" s="1"/>
  <c r="D21" i="9"/>
  <c r="E21" i="9" s="1"/>
  <c r="E23" i="9"/>
  <c r="D24" i="9"/>
  <c r="E24" i="9" s="1"/>
  <c r="E26" i="9"/>
  <c r="D27" i="9"/>
  <c r="E27" i="9" s="1"/>
  <c r="E30" i="9"/>
  <c r="D31" i="9"/>
  <c r="D32" i="9"/>
  <c r="E32" i="9" s="1"/>
  <c r="E33" i="9"/>
  <c r="D11" i="9"/>
  <c r="E11" i="9" s="1"/>
  <c r="C25" i="9"/>
  <c r="D25" i="9" s="1"/>
  <c r="E25" i="9" s="1"/>
  <c r="C28" i="9"/>
  <c r="D28" i="9" s="1"/>
  <c r="E28" i="9" s="1"/>
  <c r="D11" i="8"/>
  <c r="E11" i="8" s="1"/>
  <c r="D14" i="8"/>
  <c r="E14" i="8" s="1"/>
  <c r="D16" i="8"/>
  <c r="E16" i="8" s="1"/>
  <c r="D18" i="8"/>
  <c r="E18" i="8" s="1"/>
  <c r="D21" i="8"/>
  <c r="E21" i="8" s="1"/>
  <c r="E23" i="8"/>
  <c r="D24" i="8"/>
  <c r="E24" i="8" s="1"/>
  <c r="E26" i="8"/>
  <c r="D27" i="8"/>
  <c r="E27" i="8" s="1"/>
  <c r="E30" i="8"/>
  <c r="D31" i="8"/>
  <c r="E31" i="8" s="1"/>
  <c r="E33" i="8"/>
  <c r="D12" i="11" l="1"/>
  <c r="E31" i="11"/>
  <c r="D13" i="9"/>
  <c r="D12" i="9" s="1"/>
  <c r="E32" i="17"/>
  <c r="E13" i="17" s="1"/>
  <c r="E12" i="17" s="1"/>
  <c r="D13" i="17"/>
  <c r="D12" i="17" s="1"/>
  <c r="E11" i="21"/>
  <c r="E12" i="21" s="1"/>
  <c r="D12" i="21"/>
  <c r="E11" i="10"/>
  <c r="D12" i="10"/>
  <c r="E32" i="26"/>
  <c r="E13" i="26" s="1"/>
  <c r="E12" i="26" s="1"/>
  <c r="D13" i="26"/>
  <c r="D12" i="26" s="1"/>
  <c r="E31" i="19"/>
  <c r="D13" i="19"/>
  <c r="D12" i="19" s="1"/>
  <c r="E29" i="32"/>
  <c r="E13" i="32" s="1"/>
  <c r="E12" i="32" s="1"/>
  <c r="E20" i="12"/>
  <c r="E15" i="12" s="1"/>
  <c r="E29" i="12" s="1"/>
  <c r="D15" i="12"/>
  <c r="D29" i="12" s="1"/>
  <c r="D13" i="12" s="1"/>
  <c r="D12" i="12" s="1"/>
  <c r="C29" i="12"/>
  <c r="C13" i="12" s="1"/>
  <c r="C29" i="22"/>
  <c r="C13" i="22" s="1"/>
  <c r="E15" i="29"/>
  <c r="D13" i="29"/>
  <c r="D12" i="29" s="1"/>
  <c r="E15" i="31"/>
  <c r="D13" i="31"/>
  <c r="D12" i="31" s="1"/>
  <c r="D29" i="34"/>
  <c r="D13" i="34" s="1"/>
  <c r="D12" i="34" s="1"/>
  <c r="E15" i="34"/>
  <c r="E15" i="19"/>
  <c r="E13" i="46"/>
  <c r="E12" i="46" s="1"/>
  <c r="C13" i="46"/>
  <c r="C13" i="27"/>
  <c r="C13" i="28"/>
  <c r="C29" i="11"/>
  <c r="C13" i="11" s="1"/>
  <c r="C29" i="17"/>
  <c r="C13" i="17" s="1"/>
  <c r="C29" i="19"/>
  <c r="C13" i="19" s="1"/>
  <c r="C12" i="19" s="1"/>
  <c r="C29" i="20"/>
  <c r="C13" i="20" s="1"/>
  <c r="C29" i="21"/>
  <c r="C29" i="26"/>
  <c r="C13" i="26" s="1"/>
  <c r="E17" i="8"/>
  <c r="C17" i="25"/>
  <c r="C19" i="25" s="1"/>
  <c r="D19" i="25" s="1"/>
  <c r="E19" i="25" s="1"/>
  <c r="C15" i="9"/>
  <c r="E20" i="9"/>
  <c r="E15" i="9" s="1"/>
  <c r="C19" i="9"/>
  <c r="D19" i="9" s="1"/>
  <c r="E19" i="9" s="1"/>
  <c r="D14" i="7"/>
  <c r="D16" i="7"/>
  <c r="E17" i="7"/>
  <c r="D18" i="7"/>
  <c r="D21" i="7"/>
  <c r="E21" i="7" s="1"/>
  <c r="E23" i="7"/>
  <c r="D24" i="7"/>
  <c r="E24" i="7" s="1"/>
  <c r="E26" i="7"/>
  <c r="D27" i="7"/>
  <c r="E27" i="7" s="1"/>
  <c r="E30" i="7"/>
  <c r="E33" i="7"/>
  <c r="D11" i="7"/>
  <c r="D13" i="6"/>
  <c r="E13" i="6" s="1"/>
  <c r="D14" i="6"/>
  <c r="D15" i="6"/>
  <c r="E15" i="6" s="1"/>
  <c r="D16" i="6"/>
  <c r="D17" i="6"/>
  <c r="D23" i="6"/>
  <c r="E23" i="6" s="1"/>
  <c r="D26" i="6"/>
  <c r="E26" i="6" s="1"/>
  <c r="E31" i="6"/>
  <c r="E32" i="6"/>
  <c r="D33" i="6"/>
  <c r="E33" i="6" s="1"/>
  <c r="E11" i="7" l="1"/>
  <c r="D12" i="7"/>
  <c r="E13" i="12"/>
  <c r="E12" i="12" s="1"/>
  <c r="E29" i="31"/>
  <c r="E13" i="31" s="1"/>
  <c r="E12" i="31" s="1"/>
  <c r="E29" i="9"/>
  <c r="E13" i="9" s="1"/>
  <c r="E12" i="9" s="1"/>
  <c r="C29" i="9"/>
  <c r="C13" i="9" s="1"/>
  <c r="C12" i="9" s="1"/>
  <c r="E29" i="19"/>
  <c r="E13" i="19" s="1"/>
  <c r="E12" i="19" s="1"/>
  <c r="E29" i="29"/>
  <c r="E13" i="29" s="1"/>
  <c r="E12" i="29" s="1"/>
  <c r="E29" i="34"/>
  <c r="E13" i="34" s="1"/>
  <c r="E12" i="34" s="1"/>
  <c r="C13" i="21"/>
  <c r="C12" i="21" s="1"/>
  <c r="D11" i="25"/>
  <c r="E14" i="6"/>
  <c r="E16" i="6"/>
  <c r="E17" i="6"/>
  <c r="C22" i="9"/>
  <c r="D22" i="9" s="1"/>
  <c r="E22" i="9" s="1"/>
  <c r="C12" i="46"/>
  <c r="C12" i="34"/>
  <c r="C12" i="33"/>
  <c r="C12" i="32"/>
  <c r="C12" i="31"/>
  <c r="C12" i="30"/>
  <c r="C12" i="29"/>
  <c r="C12" i="45"/>
  <c r="C12" i="28"/>
  <c r="C12" i="27"/>
  <c r="C12" i="24"/>
  <c r="C12" i="23"/>
  <c r="C12" i="26"/>
  <c r="C12" i="20"/>
  <c r="C12" i="17"/>
  <c r="C12" i="11"/>
  <c r="C12" i="12"/>
  <c r="C12" i="7"/>
  <c r="C12" i="6"/>
  <c r="D12" i="6" s="1"/>
  <c r="E12" i="6" s="1"/>
  <c r="C12" i="2"/>
  <c r="E11" i="25" l="1"/>
  <c r="D14" i="24"/>
  <c r="E14" i="24" s="1"/>
  <c r="D16" i="24"/>
  <c r="E16" i="24" s="1"/>
  <c r="D18" i="24"/>
  <c r="E18" i="24" s="1"/>
  <c r="D24" i="24"/>
  <c r="E24" i="24" s="1"/>
  <c r="D27" i="24"/>
  <c r="E27" i="24" s="1"/>
  <c r="D31" i="24"/>
  <c r="E31" i="24" l="1"/>
  <c r="E13" i="24" s="1"/>
  <c r="E12" i="24" s="1"/>
  <c r="D13" i="24"/>
  <c r="D12" i="24"/>
  <c r="E19" i="7"/>
  <c r="D14" i="22"/>
  <c r="E14" i="22" s="1"/>
  <c r="D16" i="22"/>
  <c r="E16" i="22" s="1"/>
  <c r="D18" i="22"/>
  <c r="E18" i="22" s="1"/>
  <c r="D24" i="22"/>
  <c r="E24" i="22" s="1"/>
  <c r="D27" i="22"/>
  <c r="E27" i="22" s="1"/>
  <c r="D31" i="22"/>
  <c r="E31" i="22" s="1"/>
  <c r="E32" i="22"/>
  <c r="D14" i="20"/>
  <c r="E14" i="20" s="1"/>
  <c r="D16" i="20"/>
  <c r="E16" i="20" s="1"/>
  <c r="E17" i="20"/>
  <c r="D18" i="20"/>
  <c r="E18" i="20" s="1"/>
  <c r="E20" i="20"/>
  <c r="D24" i="20"/>
  <c r="E24" i="20" s="1"/>
  <c r="E26" i="20"/>
  <c r="D27" i="20"/>
  <c r="E27" i="20" s="1"/>
  <c r="E30" i="20"/>
  <c r="D31" i="20"/>
  <c r="E31" i="20" s="1"/>
  <c r="D32" i="20"/>
  <c r="E32" i="20" s="1"/>
  <c r="D14" i="28"/>
  <c r="E14" i="28" s="1"/>
  <c r="D16" i="28"/>
  <c r="E16" i="28" s="1"/>
  <c r="D18" i="28"/>
  <c r="E18" i="28" s="1"/>
  <c r="E20" i="28"/>
  <c r="D24" i="28"/>
  <c r="E24" i="28" s="1"/>
  <c r="D27" i="28"/>
  <c r="E27" i="28" s="1"/>
  <c r="E32" i="28"/>
  <c r="D23" i="2"/>
  <c r="D24" i="2"/>
  <c r="D26" i="2"/>
  <c r="D27" i="2"/>
  <c r="D31" i="2"/>
  <c r="D33" i="2"/>
  <c r="D15" i="2"/>
  <c r="D13" i="2"/>
  <c r="E23" i="20" l="1"/>
  <c r="D15" i="20"/>
  <c r="E23" i="22"/>
  <c r="E15" i="22" s="1"/>
  <c r="E29" i="22" s="1"/>
  <c r="E13" i="22" s="1"/>
  <c r="E12" i="22" s="1"/>
  <c r="D15" i="22"/>
  <c r="D29" i="22" s="1"/>
  <c r="D13" i="22" s="1"/>
  <c r="E15" i="20"/>
  <c r="E29" i="20" s="1"/>
  <c r="D15" i="28"/>
  <c r="E23" i="28"/>
  <c r="E15" i="28" s="1"/>
  <c r="D32" i="25"/>
  <c r="E17" i="25"/>
  <c r="D17" i="25"/>
  <c r="E15" i="2"/>
  <c r="D31" i="25"/>
  <c r="E31" i="2"/>
  <c r="D26" i="25"/>
  <c r="E26" i="2"/>
  <c r="E26" i="25" s="1"/>
  <c r="D23" i="25"/>
  <c r="E23" i="2"/>
  <c r="D12" i="2"/>
  <c r="E13" i="2"/>
  <c r="E33" i="2"/>
  <c r="D27" i="25"/>
  <c r="E27" i="2"/>
  <c r="E27" i="25" s="1"/>
  <c r="D24" i="25"/>
  <c r="E24" i="2"/>
  <c r="E24" i="25" s="1"/>
  <c r="D18" i="25"/>
  <c r="D16" i="25"/>
  <c r="D14" i="25"/>
  <c r="C28" i="46"/>
  <c r="C28" i="34"/>
  <c r="C28" i="33"/>
  <c r="C28" i="32"/>
  <c r="D28" i="32" s="1"/>
  <c r="E28" i="32" s="1"/>
  <c r="C28" i="31"/>
  <c r="C25" i="31"/>
  <c r="C22" i="31"/>
  <c r="C19" i="31"/>
  <c r="C28" i="30"/>
  <c r="C25" i="30"/>
  <c r="D25" i="30" s="1"/>
  <c r="E25" i="30" s="1"/>
  <c r="C19" i="30"/>
  <c r="C28" i="29"/>
  <c r="D28" i="29" s="1"/>
  <c r="E28" i="29" s="1"/>
  <c r="C25" i="29"/>
  <c r="D25" i="29" s="1"/>
  <c r="E25" i="29" s="1"/>
  <c r="C28" i="45"/>
  <c r="D28" i="45" s="1"/>
  <c r="E28" i="45" s="1"/>
  <c r="C25" i="45"/>
  <c r="D25" i="45" s="1"/>
  <c r="E25" i="45" s="1"/>
  <c r="C19" i="45"/>
  <c r="D19" i="45" s="1"/>
  <c r="E19" i="45" s="1"/>
  <c r="C28" i="28"/>
  <c r="D28" i="28" s="1"/>
  <c r="E28" i="28" s="1"/>
  <c r="D25" i="28"/>
  <c r="E25" i="28" s="1"/>
  <c r="C19" i="28"/>
  <c r="D19" i="28" s="1"/>
  <c r="E19" i="28" s="1"/>
  <c r="C28" i="27"/>
  <c r="D28" i="27" s="1"/>
  <c r="E28" i="27" s="1"/>
  <c r="C25" i="27"/>
  <c r="D25" i="27" s="1"/>
  <c r="E25" i="27" s="1"/>
  <c r="C22" i="27"/>
  <c r="D22" i="27" s="1"/>
  <c r="E22" i="27" s="1"/>
  <c r="C19" i="27"/>
  <c r="D19" i="27" s="1"/>
  <c r="E19" i="27" s="1"/>
  <c r="C28" i="24"/>
  <c r="D28" i="24" s="1"/>
  <c r="E28" i="24" s="1"/>
  <c r="C25" i="24"/>
  <c r="D25" i="24" s="1"/>
  <c r="E25" i="24" s="1"/>
  <c r="C19" i="24"/>
  <c r="D19" i="24" s="1"/>
  <c r="E19" i="24" s="1"/>
  <c r="C28" i="23"/>
  <c r="D28" i="23" s="1"/>
  <c r="E28" i="23" s="1"/>
  <c r="C25" i="23"/>
  <c r="D25" i="23" s="1"/>
  <c r="E25" i="23" s="1"/>
  <c r="C19" i="23"/>
  <c r="D19" i="23" s="1"/>
  <c r="E19" i="23" s="1"/>
  <c r="C28" i="26"/>
  <c r="D28" i="26" s="1"/>
  <c r="E28" i="26" s="1"/>
  <c r="C25" i="26"/>
  <c r="D25" i="26" s="1"/>
  <c r="E25" i="26" s="1"/>
  <c r="C28" i="22"/>
  <c r="D28" i="22" s="1"/>
  <c r="E28" i="22" s="1"/>
  <c r="C25" i="22"/>
  <c r="D25" i="22" s="1"/>
  <c r="E25" i="22" s="1"/>
  <c r="C19" i="22"/>
  <c r="D19" i="22" s="1"/>
  <c r="E19" i="22" s="1"/>
  <c r="C28" i="21"/>
  <c r="D28" i="21" s="1"/>
  <c r="E28" i="21" s="1"/>
  <c r="C25" i="21"/>
  <c r="D25" i="21" s="1"/>
  <c r="E25" i="21" s="1"/>
  <c r="C19" i="21"/>
  <c r="D19" i="21" s="1"/>
  <c r="E19" i="21" s="1"/>
  <c r="C28" i="20"/>
  <c r="D28" i="20" s="1"/>
  <c r="E28" i="20" s="1"/>
  <c r="C25" i="20"/>
  <c r="D25" i="20" s="1"/>
  <c r="E25" i="20" s="1"/>
  <c r="C22" i="20"/>
  <c r="D22" i="20" s="1"/>
  <c r="E22" i="20" s="1"/>
  <c r="D21" i="20"/>
  <c r="E21" i="20" s="1"/>
  <c r="C19" i="20"/>
  <c r="D19" i="20" s="1"/>
  <c r="E19" i="20" s="1"/>
  <c r="C28" i="19"/>
  <c r="D28" i="19" s="1"/>
  <c r="E28" i="19" s="1"/>
  <c r="C25" i="19"/>
  <c r="D25" i="19" s="1"/>
  <c r="E25" i="19" s="1"/>
  <c r="C19" i="19"/>
  <c r="D19" i="19" s="1"/>
  <c r="E19" i="19" s="1"/>
  <c r="C21" i="25"/>
  <c r="C28" i="17"/>
  <c r="D28" i="17" s="1"/>
  <c r="E28" i="17" s="1"/>
  <c r="C25" i="17"/>
  <c r="D25" i="17" s="1"/>
  <c r="E25" i="17" s="1"/>
  <c r="C19" i="17"/>
  <c r="D19" i="17" s="1"/>
  <c r="E19" i="17" s="1"/>
  <c r="C28" i="12"/>
  <c r="D28" i="12" s="1"/>
  <c r="E28" i="12" s="1"/>
  <c r="C25" i="12"/>
  <c r="D25" i="12" s="1"/>
  <c r="E25" i="12" s="1"/>
  <c r="C22" i="12"/>
  <c r="D22" i="12" s="1"/>
  <c r="E22" i="12" s="1"/>
  <c r="C19" i="12"/>
  <c r="D19" i="12" s="1"/>
  <c r="E19" i="12" s="1"/>
  <c r="C28" i="11"/>
  <c r="D28" i="11" s="1"/>
  <c r="E28" i="11" s="1"/>
  <c r="C25" i="11"/>
  <c r="D25" i="11" s="1"/>
  <c r="E25" i="11" s="1"/>
  <c r="E20" i="11"/>
  <c r="E15" i="11" s="1"/>
  <c r="C28" i="10"/>
  <c r="D28" i="10" s="1"/>
  <c r="E28" i="10" s="1"/>
  <c r="C25" i="10"/>
  <c r="D25" i="10" s="1"/>
  <c r="E25" i="10" s="1"/>
  <c r="C28" i="8"/>
  <c r="D28" i="8" s="1"/>
  <c r="E28" i="8" s="1"/>
  <c r="C25" i="8"/>
  <c r="D25" i="8" s="1"/>
  <c r="E25" i="8" s="1"/>
  <c r="C28" i="7"/>
  <c r="D28" i="7" s="1"/>
  <c r="C25" i="7"/>
  <c r="D25" i="7" s="1"/>
  <c r="E20" i="7"/>
  <c r="E15" i="7" s="1"/>
  <c r="C28" i="6"/>
  <c r="D28" i="6" s="1"/>
  <c r="E28" i="6" s="1"/>
  <c r="C25" i="6"/>
  <c r="D25" i="6" s="1"/>
  <c r="E25" i="6" s="1"/>
  <c r="C19" i="6"/>
  <c r="D19" i="6" s="1"/>
  <c r="E19" i="6" s="1"/>
  <c r="C28" i="2"/>
  <c r="C25" i="2"/>
  <c r="E23" i="25" l="1"/>
  <c r="E29" i="7"/>
  <c r="E13" i="7" s="1"/>
  <c r="E12" i="7" s="1"/>
  <c r="E29" i="11"/>
  <c r="E13" i="11" s="1"/>
  <c r="E12" i="11" s="1"/>
  <c r="D29" i="20"/>
  <c r="D13" i="20" s="1"/>
  <c r="D12" i="20" s="1"/>
  <c r="E29" i="28"/>
  <c r="E13" i="28" s="1"/>
  <c r="E12" i="28" s="1"/>
  <c r="D29" i="28"/>
  <c r="D13" i="28" s="1"/>
  <c r="D12" i="28" s="1"/>
  <c r="E14" i="25"/>
  <c r="E16" i="25"/>
  <c r="E18" i="25"/>
  <c r="E31" i="25"/>
  <c r="E32" i="25"/>
  <c r="D19" i="30"/>
  <c r="E19" i="30" s="1"/>
  <c r="D25" i="31"/>
  <c r="E25" i="31" s="1"/>
  <c r="D28" i="46"/>
  <c r="D28" i="2"/>
  <c r="D25" i="2"/>
  <c r="E12" i="2"/>
  <c r="C22" i="6"/>
  <c r="D22" i="6" s="1"/>
  <c r="E22" i="6" s="1"/>
  <c r="D20" i="6"/>
  <c r="E20" i="6" s="1"/>
  <c r="D30" i="2"/>
  <c r="C19" i="2"/>
  <c r="C19" i="7"/>
  <c r="D19" i="7" s="1"/>
  <c r="C19" i="8"/>
  <c r="D19" i="8" s="1"/>
  <c r="E19" i="8" s="1"/>
  <c r="C19" i="11"/>
  <c r="D19" i="11" s="1"/>
  <c r="E19" i="11" s="1"/>
  <c r="C22" i="17"/>
  <c r="D22" i="17" s="1"/>
  <c r="E22" i="17" s="1"/>
  <c r="C22" i="19"/>
  <c r="D22" i="19" s="1"/>
  <c r="E22" i="19" s="1"/>
  <c r="C22" i="21"/>
  <c r="D22" i="21" s="1"/>
  <c r="E22" i="21" s="1"/>
  <c r="C22" i="22"/>
  <c r="D22" i="22" s="1"/>
  <c r="E22" i="22" s="1"/>
  <c r="D21" i="22"/>
  <c r="E21" i="22" s="1"/>
  <c r="C22" i="26"/>
  <c r="D22" i="26" s="1"/>
  <c r="E22" i="26" s="1"/>
  <c r="C22" i="24"/>
  <c r="D22" i="24" s="1"/>
  <c r="E22" i="24" s="1"/>
  <c r="D21" i="24"/>
  <c r="E21" i="24" s="1"/>
  <c r="C22" i="45"/>
  <c r="D22" i="45" s="1"/>
  <c r="E22" i="45" s="1"/>
  <c r="C22" i="29"/>
  <c r="D22" i="29" s="1"/>
  <c r="E22" i="29" s="1"/>
  <c r="C22" i="30"/>
  <c r="D22" i="30" s="1"/>
  <c r="E22" i="30" s="1"/>
  <c r="C22" i="32"/>
  <c r="D22" i="32" s="1"/>
  <c r="E22" i="32" s="1"/>
  <c r="C22" i="34"/>
  <c r="D20" i="2"/>
  <c r="D21" i="2"/>
  <c r="C19" i="10"/>
  <c r="D19" i="10" s="1"/>
  <c r="E19" i="10" s="1"/>
  <c r="C22" i="23"/>
  <c r="D22" i="23" s="1"/>
  <c r="E22" i="23" s="1"/>
  <c r="C22" i="28"/>
  <c r="D22" i="28" s="1"/>
  <c r="E22" i="28" s="1"/>
  <c r="D21" i="28"/>
  <c r="E21" i="28" s="1"/>
  <c r="C22" i="33"/>
  <c r="C22" i="46"/>
  <c r="C22" i="11"/>
  <c r="D22" i="11" s="1"/>
  <c r="E22" i="11" s="1"/>
  <c r="C22" i="10"/>
  <c r="D22" i="10" s="1"/>
  <c r="E22" i="10" s="1"/>
  <c r="E22" i="7"/>
  <c r="C22" i="7"/>
  <c r="D22" i="7" s="1"/>
  <c r="E25" i="7"/>
  <c r="E28" i="7"/>
  <c r="C22" i="2"/>
  <c r="E28" i="46" l="1"/>
  <c r="C15" i="10"/>
  <c r="D30" i="25"/>
  <c r="E30" i="2"/>
  <c r="D21" i="25"/>
  <c r="E21" i="2"/>
  <c r="E21" i="25" s="1"/>
  <c r="D22" i="2"/>
  <c r="E20" i="8"/>
  <c r="E15" i="8" s="1"/>
  <c r="E29" i="8" s="1"/>
  <c r="C20" i="25"/>
  <c r="C22" i="25" s="1"/>
  <c r="D22" i="25" s="1"/>
  <c r="E22" i="25" s="1"/>
  <c r="C15" i="8"/>
  <c r="E20" i="2"/>
  <c r="D19" i="2"/>
  <c r="E25" i="2"/>
  <c r="E28" i="2"/>
  <c r="C22" i="8"/>
  <c r="D22" i="8" s="1"/>
  <c r="E22" i="8" s="1"/>
  <c r="C29" i="10" l="1"/>
  <c r="C13" i="10" s="1"/>
  <c r="C12" i="10" s="1"/>
  <c r="C15" i="25"/>
  <c r="E30" i="25"/>
  <c r="D20" i="25"/>
  <c r="E20" i="10"/>
  <c r="E15" i="10" s="1"/>
  <c r="E22" i="2"/>
  <c r="E19" i="2"/>
  <c r="E20" i="25" l="1"/>
  <c r="E13" i="8"/>
  <c r="E12" i="8" s="1"/>
  <c r="D13" i="8"/>
  <c r="C13" i="8"/>
  <c r="C12" i="8" s="1"/>
  <c r="C29" i="25"/>
  <c r="C34" i="25" s="1"/>
  <c r="E29" i="10"/>
  <c r="E13" i="10" s="1"/>
  <c r="E12" i="10" s="1"/>
  <c r="D29" i="25"/>
  <c r="E15" i="25"/>
  <c r="D15" i="25"/>
  <c r="E33" i="20"/>
  <c r="E13" i="20" s="1"/>
  <c r="E12" i="20" s="1"/>
  <c r="D12" i="8" l="1"/>
  <c r="D13" i="25"/>
  <c r="E29" i="25"/>
  <c r="D33" i="25" l="1"/>
  <c r="E33" i="25"/>
  <c r="C12" i="22"/>
  <c r="C13" i="25"/>
  <c r="C12" i="25" s="1"/>
  <c r="D12" i="22" l="1"/>
  <c r="D12" i="25"/>
  <c r="E13" i="25" l="1"/>
  <c r="E12" i="25" s="1"/>
</calcChain>
</file>

<file path=xl/sharedStrings.xml><?xml version="1.0" encoding="utf-8"?>
<sst xmlns="http://schemas.openxmlformats.org/spreadsheetml/2006/main" count="1663" uniqueCount="68">
  <si>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</si>
  <si>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</si>
  <si>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</si>
  <si>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</si>
  <si>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</si>
  <si>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</si>
  <si>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</si>
  <si>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</si>
  <si>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</si>
  <si>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</si>
  <si>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</si>
  <si>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</si>
  <si>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</si>
  <si>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</si>
  <si>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</si>
  <si>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</si>
  <si>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</si>
  <si>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</si>
  <si>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</si>
  <si>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</si>
  <si>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</si>
  <si>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</si>
  <si>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</si>
  <si>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</si>
  <si>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</si>
  <si>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</si>
  <si>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</si>
  <si>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</si>
  <si>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</si>
  <si>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</si>
  <si>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</si>
  <si>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</si>
  <si>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</si>
  <si>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</si>
  <si>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ГУ "Средняя школа №1 города Степняк отдела образования Района Биржан сал"</t>
  </si>
  <si>
    <t>ГУ "Средняя школа №2 им. Абая отдела образования района Биржан сал"</t>
  </si>
  <si>
    <t>ГУ "Баймурзинская основная школа отдела образования района Биржан сал"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</si>
  <si>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</si>
  <si>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средний расход на 1-го обучающегося В ГОД</t>
  </si>
  <si>
    <t>2020 год</t>
  </si>
  <si>
    <t>по состоянию на "1 " мая 2020 г.</t>
  </si>
  <si>
    <t>2021 год</t>
  </si>
  <si>
    <t>по состоянию на "1 "апреля 2021 г.</t>
  </si>
  <si>
    <t>КГУ «Начальная школа села Актас отдела образования по району Биржан сал управления образования Акмолинской области»;</t>
  </si>
  <si>
    <t>КГУ «Начальная школа села Жукей отдела образования по району Биржан сал управления образования Акмолинской области»;</t>
  </si>
  <si>
    <t>КГУ "Каратальская начальня школа отдела образования района Биржан сал"</t>
  </si>
  <si>
    <t>КГУ «Основная средняя школа села Алга отдела образования по району Биржан сал управления образования Акмолинской области»;</t>
  </si>
  <si>
    <t>КГУ«Основная средняя школа села Яблоновка отдела образования по району Биржан сал управления образования Акмолинской области»;</t>
  </si>
  <si>
    <t>КГУ«Основная средняя школа села Кызылуюм отдела образования по району Биржан сал управления образования Акмолинской области»;</t>
  </si>
  <si>
    <t>КГУ«Основная средняя школа села Заозерный отдела образования по району Биржан сал управления образования Акмолинской области»;</t>
  </si>
  <si>
    <t>КГУ учреждение «Основная средняя школа села Аксу отдела образования по району Биржан сал управления образования Акмолинской области»;</t>
  </si>
  <si>
    <t>КГУ«Основная средняя школа села Макпал отдела образования по району Биржан сал управления образования Акмолинской области»;</t>
  </si>
  <si>
    <t>КГУ учреждение «Основная средняя школа села Заураловка отдела образования по району Биржан сал управления образования Акмолинской области»;</t>
  </si>
  <si>
    <t>КГУ«Основная средняя школа села  Мамай отдела образования по району Биржан сал управления образования Акмолинской области»;</t>
  </si>
  <si>
    <t>КГУ «Общеобразовательная школа села Кенащи отдела образования по району Биржан сал управления образования Акмолинской области»;</t>
  </si>
  <si>
    <t>КГУ «Общеобразовательная школа  села Бирсуат отдела образования по району Биржан сал управления образования Акмолинской области»;</t>
  </si>
  <si>
    <t>КГУ Общеобразовательная школа имени Шаймердена Косшыгулова села Когам отдела образования по району Биржан сал управления образования Акмолинской области»;</t>
  </si>
  <si>
    <t>КГУ «Общеобразовательная школа села Буланды отдела образования по району Биржан сал управления образования Акмолинской области»;</t>
  </si>
  <si>
    <t>КГУ «Общеобразовательная школа села Енбекшильдерское отдела образования по району Биржан сал управления образования Акмолинской области»;</t>
  </si>
  <si>
    <t>КГУ «Общеобразовательная школа имени Шарапи Альжанова села Сауле отдела образования по району Биржан сал управления образования Акмолинской области»;</t>
  </si>
  <si>
    <t>КГУ«Общеобразовательная школа имени Рамазана Елебаева села Кудукагаш отдела образования по району Биржан сал управления образования Акмолинской области»;</t>
  </si>
  <si>
    <t>КГУ«Общеобразовательная школа села Тасшалкар отдела образования по району Биржан сал управления образования Акмолинской области»;</t>
  </si>
  <si>
    <t>КГУ «Общеобразовательная школа села Ангал батыр отдела образования по району Биржан сал управления образования Акмолинской области»;</t>
  </si>
  <si>
    <t>КГУ«Общеобразовательная школа села Андыкожа батыр отдела образования по району Биржан сал управления образования Акмолинской области»;</t>
  </si>
  <si>
    <t>КГУ «Общеобразовательная школа села Макинка отдела образования по району Биржан сал управления образования Акмолинской области»;</t>
  </si>
  <si>
    <t>КГУ«Общеобразовательная школа села Ульги отдела образования по району Биржан сал управления образования Акмолинской области»;</t>
  </si>
  <si>
    <t>по состоянию на "1 "  июля 2021 г.</t>
  </si>
  <si>
    <t>КГУ  «Основная средняя школа села Краснофлотское отдела образования по району Биржан сал управления образования Акмолинской области»;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</si>
</sst>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2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164" fontId="2" fillId="3" borderId="2" xfId="0" applyNumberFormat="1" applyFont="1" applyFill="1" applyBorder="1" applyAlignment="1">
      <alignment horizontal="center"/>
    </xf>
    <xf numFmtId="0" fontId="2" fillId="3" borderId="0" xfId="0" applyFont="1" applyFill="1"/>
    <xf numFmtId="1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/>
    <xf numFmtId="0" fontId="8" fillId="0" borderId="2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3" borderId="2" xfId="0" applyNumberFormat="1" applyFont="1" applyFill="1" applyBorder="1" applyAlignment="1">
      <alignment horizontal="center"/>
    </xf>
    <xf numFmtId="165" fontId="1" fillId="4" borderId="2" xfId="1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4" fontId="1" fillId="5" borderId="2" xfId="0" applyNumberFormat="1" applyFont="1" applyFill="1" applyBorder="1"/>
    <xf numFmtId="164" fontId="2" fillId="5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C13" sqref="C13"/>
    </sheetView>
  </sheetViews>
  <sheetFormatPr defaultColWidth="9.140625" defaultRowHeight="20.25" x14ac:dyDescent="0.3"/>
  <cols>
    <col min="1" max="1" width="67.85546875" style="2" customWidth="1"/>
    <col min="2" max="2" width="9.140625" style="3"/>
    <col min="3" max="3" width="15.42578125" style="36" customWidth="1"/>
    <col min="4" max="4" width="16" style="36" customWidth="1"/>
    <col min="5" max="5" width="14.42578125" style="36" customWidth="1"/>
    <col min="6" max="7" width="12" style="2" customWidth="1"/>
    <col min="8" max="16384" width="9.140625" style="2"/>
  </cols>
  <sheetData>
    <row r="1" spans="1:5" x14ac:dyDescent="0.3">
      <c r="A1" s="83" t="s">
        <v>15</v>
      </c>
      <c r="B1" s="83"/>
      <c r="C1" s="83"/>
      <c r="D1" s="83"/>
      <c r="E1" s="83"/>
    </row>
    <row r="2" spans="1:5" x14ac:dyDescent="0.3">
      <c r="A2" s="83" t="s">
        <v>42</v>
      </c>
      <c r="B2" s="83"/>
      <c r="C2" s="83"/>
      <c r="D2" s="83"/>
      <c r="E2" s="83"/>
    </row>
    <row r="3" spans="1:5" x14ac:dyDescent="0.3">
      <c r="A3" s="1"/>
    </row>
    <row r="4" spans="1:5" x14ac:dyDescent="0.3">
      <c r="A4" s="84" t="s">
        <v>29</v>
      </c>
      <c r="B4" s="84"/>
      <c r="C4" s="84"/>
      <c r="D4" s="84"/>
      <c r="E4" s="84"/>
    </row>
    <row r="5" spans="1:5" ht="15.75" customHeight="1" x14ac:dyDescent="0.3">
      <c r="A5" s="85" t="s">
        <v>16</v>
      </c>
      <c r="B5" s="85"/>
      <c r="C5" s="85"/>
      <c r="D5" s="85"/>
      <c r="E5" s="85"/>
    </row>
    <row r="6" spans="1:5" x14ac:dyDescent="0.3">
      <c r="A6" s="4"/>
    </row>
    <row r="7" spans="1:5" x14ac:dyDescent="0.3">
      <c r="A7" s="13" t="s">
        <v>17</v>
      </c>
    </row>
    <row r="8" spans="1:5" x14ac:dyDescent="0.3">
      <c r="A8" s="1"/>
    </row>
    <row r="9" spans="1:5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5" ht="40.5" x14ac:dyDescent="0.3">
      <c r="A10" s="86"/>
      <c r="B10" s="87"/>
      <c r="C10" s="76" t="s">
        <v>19</v>
      </c>
      <c r="D10" s="37" t="s">
        <v>20</v>
      </c>
      <c r="E10" s="48" t="s">
        <v>14</v>
      </c>
    </row>
    <row r="11" spans="1:5" x14ac:dyDescent="0.3">
      <c r="A11" s="5" t="s">
        <v>21</v>
      </c>
      <c r="B11" s="6" t="s">
        <v>10</v>
      </c>
      <c r="C11" s="50">
        <v>2308</v>
      </c>
      <c r="D11" s="53">
        <f>C11</f>
        <v>2308</v>
      </c>
      <c r="E11" s="39"/>
    </row>
    <row r="12" spans="1:5" ht="25.5" x14ac:dyDescent="0.3">
      <c r="A12" s="10" t="s">
        <v>24</v>
      </c>
      <c r="B12" s="6" t="s">
        <v>2</v>
      </c>
      <c r="C12" s="19">
        <f>(C13-C32)/C11</f>
        <v>886.12511501299821</v>
      </c>
      <c r="D12" s="19">
        <f t="shared" ref="D12" si="0">(D13-D32)/D11</f>
        <v>886.12511501299821</v>
      </c>
      <c r="E12" s="39"/>
    </row>
    <row r="13" spans="1:5" ht="25.5" x14ac:dyDescent="0.3">
      <c r="A13" s="5" t="s">
        <v>11</v>
      </c>
      <c r="B13" s="6" t="s">
        <v>2</v>
      </c>
      <c r="C13" s="50">
        <f>C15+C29+C30+C33+C31+C32</f>
        <v>2391351.7654499998</v>
      </c>
      <c r="D13" s="50">
        <f>D15+D29+D30+D33+D31+D32</f>
        <v>2391351.7654499998</v>
      </c>
      <c r="E13" s="66"/>
    </row>
    <row r="14" spans="1:5" x14ac:dyDescent="0.3">
      <c r="A14" s="8" t="s">
        <v>0</v>
      </c>
      <c r="B14" s="9"/>
      <c r="C14" s="72">
        <v>0</v>
      </c>
      <c r="D14" s="19">
        <v>0</v>
      </c>
      <c r="E14" s="72"/>
    </row>
    <row r="15" spans="1:5" ht="25.5" x14ac:dyDescent="0.3">
      <c r="A15" s="5" t="s">
        <v>12</v>
      </c>
      <c r="B15" s="6" t="s">
        <v>2</v>
      </c>
      <c r="C15" s="50">
        <f>C17+C20+C23+C26</f>
        <v>1587118.3999999997</v>
      </c>
      <c r="D15" s="53">
        <f>C15</f>
        <v>1587118.3999999997</v>
      </c>
      <c r="E15" s="39"/>
    </row>
    <row r="16" spans="1:5" x14ac:dyDescent="0.3">
      <c r="A16" s="56" t="s">
        <v>1</v>
      </c>
      <c r="B16" s="57"/>
      <c r="C16" s="50">
        <v>0</v>
      </c>
      <c r="D16" s="35">
        <v>0</v>
      </c>
      <c r="E16" s="50"/>
    </row>
    <row r="17" spans="1:6" ht="25.5" x14ac:dyDescent="0.3">
      <c r="A17" s="5" t="s">
        <v>13</v>
      </c>
      <c r="B17" s="58" t="s">
        <v>2</v>
      </c>
      <c r="C17" s="50">
        <v>109499.1</v>
      </c>
      <c r="D17" s="50">
        <v>109499.1</v>
      </c>
      <c r="E17" s="50"/>
    </row>
    <row r="18" spans="1:6" x14ac:dyDescent="0.3">
      <c r="A18" s="10" t="s">
        <v>4</v>
      </c>
      <c r="B18" s="11" t="s">
        <v>3</v>
      </c>
      <c r="C18" s="52">
        <v>69.5</v>
      </c>
      <c r="D18" s="35">
        <v>5</v>
      </c>
      <c r="E18" s="52"/>
    </row>
    <row r="19" spans="1:6" ht="21.95" customHeight="1" x14ac:dyDescent="0.3">
      <c r="A19" s="10" t="s">
        <v>26</v>
      </c>
      <c r="B19" s="6" t="s">
        <v>27</v>
      </c>
      <c r="C19" s="35">
        <f>C17/C18/12*1000+200</f>
        <v>131493.88489208635</v>
      </c>
      <c r="D19" s="35">
        <f t="shared" ref="D19" si="1">C19</f>
        <v>131493.88489208635</v>
      </c>
      <c r="E19" s="39"/>
    </row>
    <row r="20" spans="1:6" ht="25.5" x14ac:dyDescent="0.3">
      <c r="A20" s="5" t="s">
        <v>22</v>
      </c>
      <c r="B20" s="58" t="s">
        <v>2</v>
      </c>
      <c r="C20" s="50">
        <v>1022670.8999999998</v>
      </c>
      <c r="D20" s="62">
        <f t="shared" ref="D20:D33" si="2">C20</f>
        <v>1022670.8999999998</v>
      </c>
      <c r="E20" s="50"/>
    </row>
    <row r="21" spans="1:6" x14ac:dyDescent="0.3">
      <c r="A21" s="10" t="s">
        <v>4</v>
      </c>
      <c r="B21" s="11" t="s">
        <v>3</v>
      </c>
      <c r="C21" s="39">
        <v>562.99000000000012</v>
      </c>
      <c r="D21" s="35">
        <f t="shared" si="2"/>
        <v>562.99000000000012</v>
      </c>
      <c r="E21" s="39"/>
    </row>
    <row r="22" spans="1:6" ht="21.95" customHeight="1" x14ac:dyDescent="0.3">
      <c r="A22" s="10" t="s">
        <v>26</v>
      </c>
      <c r="B22" s="6" t="s">
        <v>27</v>
      </c>
      <c r="C22" s="35">
        <f>C20/12/C21*1000</f>
        <v>151374.93561164491</v>
      </c>
      <c r="D22" s="35">
        <f t="shared" si="2"/>
        <v>151374.93561164491</v>
      </c>
      <c r="E22" s="39"/>
    </row>
    <row r="23" spans="1:6" ht="39" x14ac:dyDescent="0.3">
      <c r="A23" s="14" t="s">
        <v>25</v>
      </c>
      <c r="B23" s="6" t="s">
        <v>2</v>
      </c>
      <c r="C23" s="39">
        <v>90627.7</v>
      </c>
      <c r="D23" s="62">
        <f t="shared" si="2"/>
        <v>90627.7</v>
      </c>
      <c r="E23" s="39"/>
    </row>
    <row r="24" spans="1:6" x14ac:dyDescent="0.3">
      <c r="A24" s="10" t="s">
        <v>4</v>
      </c>
      <c r="B24" s="11" t="s">
        <v>3</v>
      </c>
      <c r="C24" s="52">
        <v>62</v>
      </c>
      <c r="D24" s="35">
        <f t="shared" si="2"/>
        <v>62</v>
      </c>
      <c r="E24" s="52"/>
    </row>
    <row r="25" spans="1:6" ht="21.95" customHeight="1" x14ac:dyDescent="0.3">
      <c r="A25" s="10" t="s">
        <v>26</v>
      </c>
      <c r="B25" s="6" t="s">
        <v>27</v>
      </c>
      <c r="C25" s="35">
        <f>C23/C24/12*1000</f>
        <v>121811.42473118279</v>
      </c>
      <c r="D25" s="35">
        <f t="shared" si="2"/>
        <v>121811.42473118279</v>
      </c>
      <c r="E25" s="39"/>
    </row>
    <row r="26" spans="1:6" ht="25.5" x14ac:dyDescent="0.3">
      <c r="A26" s="7" t="s">
        <v>23</v>
      </c>
      <c r="B26" s="6" t="s">
        <v>2</v>
      </c>
      <c r="C26" s="39">
        <v>364320.69999999995</v>
      </c>
      <c r="D26" s="62">
        <f t="shared" si="2"/>
        <v>364320.69999999995</v>
      </c>
      <c r="E26" s="39"/>
    </row>
    <row r="27" spans="1:6" x14ac:dyDescent="0.3">
      <c r="A27" s="10" t="s">
        <v>4</v>
      </c>
      <c r="B27" s="11" t="s">
        <v>3</v>
      </c>
      <c r="C27" s="52">
        <v>455.25</v>
      </c>
      <c r="D27" s="35">
        <f t="shared" si="2"/>
        <v>455.25</v>
      </c>
      <c r="E27" s="52"/>
    </row>
    <row r="28" spans="1:6" ht="21.95" customHeight="1" x14ac:dyDescent="0.3">
      <c r="A28" s="10" t="s">
        <v>26</v>
      </c>
      <c r="B28" s="6" t="s">
        <v>27</v>
      </c>
      <c r="C28" s="35">
        <f>C26/12/C27*1000</f>
        <v>66688.760754164381</v>
      </c>
      <c r="D28" s="35">
        <f t="shared" si="2"/>
        <v>66688.760754164381</v>
      </c>
      <c r="E28" s="39"/>
    </row>
    <row r="29" spans="1:6" ht="25.5" x14ac:dyDescent="0.3">
      <c r="A29" s="5" t="s">
        <v>5</v>
      </c>
      <c r="B29" s="6" t="s">
        <v>2</v>
      </c>
      <c r="C29" s="39">
        <v>160050.06545000002</v>
      </c>
      <c r="D29" s="51">
        <f t="shared" si="2"/>
        <v>160050.06545000002</v>
      </c>
      <c r="E29" s="39"/>
      <c r="F29" s="23"/>
    </row>
    <row r="30" spans="1:6" ht="36.75" x14ac:dyDescent="0.3">
      <c r="A30" s="12" t="s">
        <v>6</v>
      </c>
      <c r="B30" s="6" t="s">
        <v>2</v>
      </c>
      <c r="C30" s="39">
        <v>121978</v>
      </c>
      <c r="D30" s="62">
        <f t="shared" si="2"/>
        <v>121978</v>
      </c>
      <c r="E30" s="39"/>
    </row>
    <row r="31" spans="1:6" ht="25.5" x14ac:dyDescent="0.3">
      <c r="A31" s="12" t="s">
        <v>7</v>
      </c>
      <c r="B31" s="6" t="s">
        <v>2</v>
      </c>
      <c r="C31" s="39">
        <v>49273</v>
      </c>
      <c r="D31" s="62">
        <f t="shared" si="2"/>
        <v>49273</v>
      </c>
      <c r="E31" s="39"/>
    </row>
    <row r="32" spans="1:6" ht="36.75" x14ac:dyDescent="0.3">
      <c r="A32" s="12" t="s">
        <v>8</v>
      </c>
      <c r="B32" s="6" t="s">
        <v>2</v>
      </c>
      <c r="C32" s="39">
        <v>346175</v>
      </c>
      <c r="D32" s="39">
        <v>346175</v>
      </c>
      <c r="E32" s="39"/>
    </row>
    <row r="33" spans="1:5" ht="54" customHeight="1" x14ac:dyDescent="0.3">
      <c r="A33" s="12" t="s">
        <v>9</v>
      </c>
      <c r="B33" s="6" t="s">
        <v>2</v>
      </c>
      <c r="C33" s="39">
        <v>126757.3</v>
      </c>
      <c r="D33" s="62">
        <f t="shared" si="2"/>
        <v>126757.3</v>
      </c>
      <c r="E33" s="3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2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0.25" customHeight="1" x14ac:dyDescent="0.3">
      <c r="A4" s="90" t="s">
        <v>60</v>
      </c>
      <c r="B4" s="90"/>
      <c r="C4" s="90"/>
      <c r="D4" s="90"/>
      <c r="E4" s="90"/>
      <c r="F4" s="77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83</v>
      </c>
      <c r="D11" s="54">
        <f>C11</f>
        <v>83</v>
      </c>
      <c r="E11" s="54">
        <f>D11</f>
        <v>83</v>
      </c>
    </row>
    <row r="12" spans="1:7" ht="25.5" x14ac:dyDescent="0.3">
      <c r="A12" s="10" t="s">
        <v>24</v>
      </c>
      <c r="B12" s="6" t="s">
        <v>2</v>
      </c>
      <c r="C12" s="19">
        <f>(C13-C32)/C11</f>
        <v>1282.4475234939757</v>
      </c>
      <c r="D12" s="19">
        <f t="shared" ref="D12:E12" si="0">(D13-D32)/D11</f>
        <v>641.22376174698786</v>
      </c>
      <c r="E12" s="19">
        <f t="shared" si="0"/>
        <v>641.22376174698786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106651.14444999999</v>
      </c>
      <c r="D13" s="51">
        <f t="shared" ref="D13:E13" si="1">D15+D29+D30+D33+D31+D32</f>
        <v>53429.572224999996</v>
      </c>
      <c r="E13" s="51">
        <f t="shared" si="1"/>
        <v>53429.572224999996</v>
      </c>
    </row>
    <row r="14" spans="1:7" x14ac:dyDescent="0.3">
      <c r="A14" s="8" t="s">
        <v>0</v>
      </c>
      <c r="B14" s="9"/>
      <c r="C14" s="19"/>
      <c r="D14" s="19">
        <f t="shared" ref="D14:D32" si="2">C14</f>
        <v>0</v>
      </c>
      <c r="E14" s="19">
        <f t="shared" ref="E14" si="3">D14</f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86708.9</v>
      </c>
      <c r="D15" s="51">
        <f t="shared" ref="D15:E15" si="4">D17+D20+D23+D26</f>
        <v>43354.45</v>
      </c>
      <c r="E15" s="51">
        <f t="shared" si="4"/>
        <v>43354.45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ref="E16" si="5">D16</f>
        <v>0</v>
      </c>
    </row>
    <row r="17" spans="1:5" s="23" customFormat="1" ht="25.5" x14ac:dyDescent="0.3">
      <c r="A17" s="20" t="s">
        <v>30</v>
      </c>
      <c r="B17" s="60" t="s">
        <v>2</v>
      </c>
      <c r="C17" s="61">
        <v>7032.1</v>
      </c>
      <c r="D17" s="51">
        <f>C17/2</f>
        <v>3516.05</v>
      </c>
      <c r="E17" s="51">
        <f t="shared" ref="E17" si="6">D17</f>
        <v>3516.05</v>
      </c>
    </row>
    <row r="18" spans="1:5" s="23" customFormat="1" x14ac:dyDescent="0.3">
      <c r="A18" s="27" t="s">
        <v>4</v>
      </c>
      <c r="B18" s="28" t="s">
        <v>3</v>
      </c>
      <c r="C18" s="45">
        <v>3</v>
      </c>
      <c r="D18" s="19">
        <f t="shared" si="2"/>
        <v>3</v>
      </c>
      <c r="E18" s="19">
        <f t="shared" ref="E18:E19" si="7">D18</f>
        <v>3</v>
      </c>
    </row>
    <row r="19" spans="1:5" s="23" customFormat="1" ht="21.95" customHeight="1" x14ac:dyDescent="0.3">
      <c r="A19" s="27" t="s">
        <v>26</v>
      </c>
      <c r="B19" s="21" t="s">
        <v>27</v>
      </c>
      <c r="C19" s="44">
        <f>C17/12/C18*1000</f>
        <v>195336.11111111109</v>
      </c>
      <c r="D19" s="44">
        <f>D17/3/D18*1000</f>
        <v>390672.22222222219</v>
      </c>
      <c r="E19" s="19">
        <f t="shared" si="7"/>
        <v>390672.22222222219</v>
      </c>
    </row>
    <row r="20" spans="1:5" s="23" customFormat="1" ht="25.5" x14ac:dyDescent="0.3">
      <c r="A20" s="20" t="s">
        <v>31</v>
      </c>
      <c r="B20" s="60" t="s">
        <v>2</v>
      </c>
      <c r="C20" s="61">
        <v>61501.5</v>
      </c>
      <c r="D20" s="51">
        <f>C20/2</f>
        <v>30750.75</v>
      </c>
      <c r="E20" s="51">
        <f t="shared" ref="E20" si="8">D20</f>
        <v>30750.75</v>
      </c>
    </row>
    <row r="21" spans="1:5" s="23" customFormat="1" x14ac:dyDescent="0.3">
      <c r="A21" s="27" t="s">
        <v>4</v>
      </c>
      <c r="B21" s="28" t="s">
        <v>3</v>
      </c>
      <c r="C21" s="45">
        <v>21.33</v>
      </c>
      <c r="D21" s="19">
        <f t="shared" si="2"/>
        <v>21.33</v>
      </c>
      <c r="E21" s="19">
        <f t="shared" ref="E21" si="9">D21</f>
        <v>21.33</v>
      </c>
    </row>
    <row r="22" spans="1:5" ht="21.95" customHeight="1" x14ac:dyDescent="0.3">
      <c r="A22" s="10" t="s">
        <v>26</v>
      </c>
      <c r="B22" s="6" t="s">
        <v>27</v>
      </c>
      <c r="C22" s="44">
        <f>C20/12/C21*1000</f>
        <v>240277.77777777781</v>
      </c>
      <c r="D22" s="19">
        <f t="shared" si="2"/>
        <v>240277.77777777781</v>
      </c>
      <c r="E22" s="19">
        <f t="shared" ref="E22" si="10">D22</f>
        <v>240277.77777777781</v>
      </c>
    </row>
    <row r="23" spans="1:5" ht="39" x14ac:dyDescent="0.3">
      <c r="A23" s="12" t="s">
        <v>37</v>
      </c>
      <c r="B23" s="58" t="s">
        <v>2</v>
      </c>
      <c r="C23" s="61">
        <v>4782.8999999999996</v>
      </c>
      <c r="D23" s="51">
        <f>C23/2</f>
        <v>2391.4499999999998</v>
      </c>
      <c r="E23" s="51">
        <f t="shared" ref="E23" si="11">D23</f>
        <v>2391.4499999999998</v>
      </c>
    </row>
    <row r="24" spans="1:5" x14ac:dyDescent="0.3">
      <c r="A24" s="10" t="s">
        <v>4</v>
      </c>
      <c r="B24" s="11" t="s">
        <v>3</v>
      </c>
      <c r="C24" s="45">
        <v>2.5</v>
      </c>
      <c r="D24" s="19">
        <f t="shared" si="2"/>
        <v>2.5</v>
      </c>
      <c r="E24" s="19">
        <f t="shared" ref="E24:E25" si="12">D24</f>
        <v>2.5</v>
      </c>
    </row>
    <row r="25" spans="1:5" ht="21.95" customHeight="1" x14ac:dyDescent="0.3">
      <c r="A25" s="10" t="s">
        <v>26</v>
      </c>
      <c r="B25" s="6" t="s">
        <v>27</v>
      </c>
      <c r="C25" s="44">
        <f>C23/12/C24*1000</f>
        <v>159430</v>
      </c>
      <c r="D25" s="19">
        <f t="shared" ref="D25" si="13">C25</f>
        <v>159430</v>
      </c>
      <c r="E25" s="19">
        <f t="shared" si="12"/>
        <v>159430</v>
      </c>
    </row>
    <row r="26" spans="1:5" ht="25.5" x14ac:dyDescent="0.3">
      <c r="A26" s="5" t="s">
        <v>23</v>
      </c>
      <c r="B26" s="58" t="s">
        <v>2</v>
      </c>
      <c r="C26" s="61">
        <v>13392.4</v>
      </c>
      <c r="D26" s="51">
        <f>C26/2</f>
        <v>6696.2</v>
      </c>
      <c r="E26" s="51">
        <f t="shared" ref="E26" si="14">D26</f>
        <v>6696.2</v>
      </c>
    </row>
    <row r="27" spans="1:5" x14ac:dyDescent="0.3">
      <c r="A27" s="10" t="s">
        <v>4</v>
      </c>
      <c r="B27" s="11" t="s">
        <v>3</v>
      </c>
      <c r="C27" s="45">
        <v>18</v>
      </c>
      <c r="D27" s="19">
        <f t="shared" si="2"/>
        <v>18</v>
      </c>
      <c r="E27" s="19">
        <f t="shared" ref="E27" si="15">D27</f>
        <v>18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62001.851851851854</v>
      </c>
      <c r="D28" s="19">
        <f t="shared" si="2"/>
        <v>62001.851851851854</v>
      </c>
      <c r="E28" s="19">
        <f t="shared" ref="E28" si="16">D28</f>
        <v>62001.851851851854</v>
      </c>
    </row>
    <row r="29" spans="1:5" ht="25.5" x14ac:dyDescent="0.3">
      <c r="A29" s="5" t="s">
        <v>5</v>
      </c>
      <c r="B29" s="6" t="s">
        <v>2</v>
      </c>
      <c r="C29" s="51">
        <f>C15*10.05%</f>
        <v>8714.2444500000001</v>
      </c>
      <c r="D29" s="51">
        <f t="shared" ref="D29:E29" si="17">D15*10.05%</f>
        <v>4357.1222250000001</v>
      </c>
      <c r="E29" s="51">
        <f t="shared" si="17"/>
        <v>4357.1222250000001</v>
      </c>
    </row>
    <row r="30" spans="1:5" ht="36.75" x14ac:dyDescent="0.3">
      <c r="A30" s="12" t="s">
        <v>6</v>
      </c>
      <c r="B30" s="6" t="s">
        <v>2</v>
      </c>
      <c r="C30" s="51">
        <v>5325</v>
      </c>
      <c r="D30" s="51">
        <f>C30/2</f>
        <v>2662.5</v>
      </c>
      <c r="E30" s="51">
        <f t="shared" ref="E30" si="18">D30</f>
        <v>2662.5</v>
      </c>
    </row>
    <row r="31" spans="1:5" ht="25.5" x14ac:dyDescent="0.3">
      <c r="A31" s="12" t="s">
        <v>7</v>
      </c>
      <c r="B31" s="6" t="s">
        <v>2</v>
      </c>
      <c r="C31" s="19">
        <v>0</v>
      </c>
      <c r="D31" s="19">
        <f t="shared" si="2"/>
        <v>0</v>
      </c>
      <c r="E31" s="19">
        <f t="shared" ref="E31" si="19">D31</f>
        <v>0</v>
      </c>
    </row>
    <row r="32" spans="1:5" ht="36.75" x14ac:dyDescent="0.3">
      <c r="A32" s="12" t="s">
        <v>8</v>
      </c>
      <c r="B32" s="6" t="s">
        <v>2</v>
      </c>
      <c r="C32" s="51">
        <v>208</v>
      </c>
      <c r="D32" s="51">
        <f t="shared" si="2"/>
        <v>208</v>
      </c>
      <c r="E32" s="51">
        <f t="shared" ref="E32" si="20">D32</f>
        <v>208</v>
      </c>
    </row>
    <row r="33" spans="1:5" ht="38.25" customHeight="1" x14ac:dyDescent="0.3">
      <c r="A33" s="12" t="s">
        <v>9</v>
      </c>
      <c r="B33" s="6" t="s">
        <v>2</v>
      </c>
      <c r="C33" s="51">
        <v>5695</v>
      </c>
      <c r="D33" s="51">
        <f>C33/2</f>
        <v>2847.5</v>
      </c>
      <c r="E33" s="51">
        <f t="shared" ref="E33" si="21">D33</f>
        <v>2847.5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3"/>
  <sheetViews>
    <sheetView topLeftCell="A22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2.5" customHeight="1" x14ac:dyDescent="0.3">
      <c r="A4" s="89" t="s">
        <v>59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72</v>
      </c>
      <c r="D11" s="54">
        <f>C11</f>
        <v>72</v>
      </c>
      <c r="E11" s="54">
        <f>D11</f>
        <v>72</v>
      </c>
    </row>
    <row r="12" spans="1:7" ht="25.5" x14ac:dyDescent="0.3">
      <c r="A12" s="10" t="s">
        <v>24</v>
      </c>
      <c r="B12" s="6" t="s">
        <v>2</v>
      </c>
      <c r="C12" s="19">
        <f>(C13-C32)/C11</f>
        <v>1479.9142993055557</v>
      </c>
      <c r="D12" s="19">
        <f t="shared" ref="D12:E12" si="0">(D13-D32)/D11</f>
        <v>739.95714965277784</v>
      </c>
      <c r="E12" s="19">
        <f t="shared" si="0"/>
        <v>739.95714965277784</v>
      </c>
      <c r="F12" s="2" t="s">
        <v>33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106553.82955000001</v>
      </c>
      <c r="D13" s="51">
        <f t="shared" ref="D13:E13" si="1">D15+D29+D30+D33+D31+D32</f>
        <v>53276.914775000005</v>
      </c>
      <c r="E13" s="51">
        <f t="shared" si="1"/>
        <v>53276.914775000005</v>
      </c>
    </row>
    <row r="14" spans="1:7" x14ac:dyDescent="0.3">
      <c r="A14" s="8" t="s">
        <v>0</v>
      </c>
      <c r="B14" s="9"/>
      <c r="C14" s="19">
        <v>0</v>
      </c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87639.1</v>
      </c>
      <c r="D15" s="51">
        <f t="shared" ref="D15:E15" si="3">D17+D20+D23+D26</f>
        <v>43819.55</v>
      </c>
      <c r="E15" s="51">
        <f t="shared" si="3"/>
        <v>43819.55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2">
        <v>4649.3</v>
      </c>
      <c r="D17" s="62">
        <f>C17/2</f>
        <v>2324.65</v>
      </c>
      <c r="E17" s="62">
        <f t="shared" si="2"/>
        <v>2324.65</v>
      </c>
    </row>
    <row r="18" spans="1:5" s="23" customFormat="1" x14ac:dyDescent="0.3">
      <c r="A18" s="27" t="s">
        <v>4</v>
      </c>
      <c r="B18" s="28" t="s">
        <v>3</v>
      </c>
      <c r="C18" s="42">
        <v>2</v>
      </c>
      <c r="D18" s="35">
        <f t="shared" si="2"/>
        <v>2</v>
      </c>
      <c r="E18" s="35">
        <f t="shared" si="2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193920.83333333334</v>
      </c>
      <c r="D19" s="35">
        <f t="shared" si="2"/>
        <v>193920.83333333334</v>
      </c>
      <c r="E19" s="35">
        <f t="shared" si="2"/>
        <v>193920.83333333334</v>
      </c>
    </row>
    <row r="20" spans="1:5" s="23" customFormat="1" ht="25.5" x14ac:dyDescent="0.3">
      <c r="A20" s="20" t="s">
        <v>31</v>
      </c>
      <c r="B20" s="60" t="s">
        <v>2</v>
      </c>
      <c r="C20" s="62">
        <v>63112.800000000003</v>
      </c>
      <c r="D20" s="62">
        <f>C20/2</f>
        <v>31556.400000000001</v>
      </c>
      <c r="E20" s="62">
        <f t="shared" si="2"/>
        <v>31556.400000000001</v>
      </c>
    </row>
    <row r="21" spans="1:5" s="23" customFormat="1" x14ac:dyDescent="0.3">
      <c r="A21" s="27" t="s">
        <v>4</v>
      </c>
      <c r="B21" s="28" t="s">
        <v>3</v>
      </c>
      <c r="C21" s="42">
        <v>21.17</v>
      </c>
      <c r="D21" s="35">
        <f t="shared" si="2"/>
        <v>21.17</v>
      </c>
      <c r="E21" s="35">
        <f t="shared" si="2"/>
        <v>21.17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248436.46669815778</v>
      </c>
      <c r="D22" s="35">
        <f t="shared" si="2"/>
        <v>248436.46669815778</v>
      </c>
      <c r="E22" s="35">
        <f t="shared" si="2"/>
        <v>248436.46669815778</v>
      </c>
    </row>
    <row r="23" spans="1:5" ht="39" x14ac:dyDescent="0.3">
      <c r="A23" s="12" t="s">
        <v>37</v>
      </c>
      <c r="B23" s="58" t="s">
        <v>2</v>
      </c>
      <c r="C23" s="62">
        <v>4693.1000000000004</v>
      </c>
      <c r="D23" s="62">
        <f>C23/2</f>
        <v>2346.5500000000002</v>
      </c>
      <c r="E23" s="62">
        <f t="shared" si="2"/>
        <v>2346.5500000000002</v>
      </c>
    </row>
    <row r="24" spans="1:5" x14ac:dyDescent="0.3">
      <c r="A24" s="10" t="s">
        <v>4</v>
      </c>
      <c r="B24" s="11" t="s">
        <v>3</v>
      </c>
      <c r="C24" s="42">
        <v>2.5</v>
      </c>
      <c r="D24" s="35">
        <f t="shared" si="2"/>
        <v>2.5</v>
      </c>
      <c r="E24" s="35">
        <f t="shared" si="2"/>
        <v>2.5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156436.66666666669</v>
      </c>
      <c r="D25" s="35">
        <f t="shared" si="2"/>
        <v>156436.66666666669</v>
      </c>
      <c r="E25" s="35">
        <f t="shared" si="2"/>
        <v>156436.66666666669</v>
      </c>
    </row>
    <row r="26" spans="1:5" ht="25.5" x14ac:dyDescent="0.3">
      <c r="A26" s="5" t="s">
        <v>23</v>
      </c>
      <c r="B26" s="58" t="s">
        <v>2</v>
      </c>
      <c r="C26" s="62">
        <v>15183.9</v>
      </c>
      <c r="D26" s="62">
        <f>C26/2</f>
        <v>7591.95</v>
      </c>
      <c r="E26" s="62">
        <f t="shared" si="2"/>
        <v>7591.95</v>
      </c>
    </row>
    <row r="27" spans="1:5" x14ac:dyDescent="0.3">
      <c r="A27" s="10" t="s">
        <v>4</v>
      </c>
      <c r="B27" s="11" t="s">
        <v>3</v>
      </c>
      <c r="C27" s="81">
        <v>18.75</v>
      </c>
      <c r="D27" s="35">
        <f t="shared" si="2"/>
        <v>18.75</v>
      </c>
      <c r="E27" s="35">
        <f t="shared" si="2"/>
        <v>18.75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67484.000000000015</v>
      </c>
      <c r="D28" s="35">
        <f t="shared" si="2"/>
        <v>67484.000000000015</v>
      </c>
      <c r="E28" s="35">
        <f t="shared" si="2"/>
        <v>67484.000000000015</v>
      </c>
    </row>
    <row r="29" spans="1:5" ht="25.5" x14ac:dyDescent="0.3">
      <c r="A29" s="5" t="s">
        <v>5</v>
      </c>
      <c r="B29" s="6" t="s">
        <v>2</v>
      </c>
      <c r="C29" s="51">
        <f>C15*10.05%</f>
        <v>8807.7295500000018</v>
      </c>
      <c r="D29" s="51">
        <f t="shared" ref="D29:E29" si="4">D15*10.05%</f>
        <v>4403.8647750000009</v>
      </c>
      <c r="E29" s="51">
        <f t="shared" si="4"/>
        <v>4403.8647750000009</v>
      </c>
    </row>
    <row r="30" spans="1:5" ht="36.75" x14ac:dyDescent="0.3">
      <c r="A30" s="12" t="s">
        <v>6</v>
      </c>
      <c r="B30" s="6" t="s">
        <v>2</v>
      </c>
      <c r="C30" s="51">
        <v>4619</v>
      </c>
      <c r="D30" s="62">
        <f>C30/2</f>
        <v>2309.5</v>
      </c>
      <c r="E30" s="62">
        <f t="shared" si="2"/>
        <v>2309.5</v>
      </c>
    </row>
    <row r="31" spans="1:5" ht="25.5" x14ac:dyDescent="0.3">
      <c r="A31" s="12" t="s">
        <v>7</v>
      </c>
      <c r="B31" s="6" t="s">
        <v>2</v>
      </c>
      <c r="C31" s="19">
        <v>0</v>
      </c>
      <c r="D31" s="35">
        <f t="shared" si="2"/>
        <v>0</v>
      </c>
      <c r="E31" s="35">
        <f t="shared" si="2"/>
        <v>0</v>
      </c>
    </row>
    <row r="32" spans="1:5" ht="36.75" x14ac:dyDescent="0.3">
      <c r="A32" s="12" t="s">
        <v>8</v>
      </c>
      <c r="B32" s="6" t="s">
        <v>2</v>
      </c>
      <c r="C32" s="51"/>
      <c r="D32" s="62"/>
      <c r="E32" s="62"/>
    </row>
    <row r="33" spans="1:5" ht="38.25" customHeight="1" x14ac:dyDescent="0.3">
      <c r="A33" s="12" t="s">
        <v>9</v>
      </c>
      <c r="B33" s="6" t="s">
        <v>2</v>
      </c>
      <c r="C33" s="51">
        <v>5488</v>
      </c>
      <c r="D33" s="62">
        <f>C33/2</f>
        <v>2744</v>
      </c>
      <c r="E33" s="62">
        <f t="shared" si="2"/>
        <v>2744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5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8.75" customHeight="1" x14ac:dyDescent="0.3">
      <c r="A4" s="89" t="s">
        <v>58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136</v>
      </c>
      <c r="D11" s="54">
        <f>C11</f>
        <v>136</v>
      </c>
      <c r="E11" s="54">
        <f>D11</f>
        <v>136</v>
      </c>
    </row>
    <row r="12" spans="1:7" ht="25.5" x14ac:dyDescent="0.3">
      <c r="A12" s="10" t="s">
        <v>24</v>
      </c>
      <c r="B12" s="6" t="s">
        <v>2</v>
      </c>
      <c r="C12" s="19">
        <f>(C13-C32)/C11</f>
        <v>1078.671513235294</v>
      </c>
      <c r="D12" s="19">
        <f t="shared" ref="D12:E12" si="0">(D13-D32)/D11</f>
        <v>539.33575661764701</v>
      </c>
      <c r="E12" s="19">
        <f t="shared" si="0"/>
        <v>539.33575661764701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146907.32579999999</v>
      </c>
      <c r="D13" s="51">
        <f t="shared" ref="D13:E13" si="1">D15+D29+D30+D33+D31+D32</f>
        <v>73557.662899999996</v>
      </c>
      <c r="E13" s="51">
        <f t="shared" si="1"/>
        <v>73557.662899999996</v>
      </c>
    </row>
    <row r="14" spans="1:7" x14ac:dyDescent="0.3">
      <c r="A14" s="8" t="s">
        <v>0</v>
      </c>
      <c r="B14" s="9"/>
      <c r="C14" s="19">
        <v>0</v>
      </c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119131.59999999999</v>
      </c>
      <c r="D15" s="51">
        <f t="shared" ref="D15:E15" si="3">D17+D20+D23+D26</f>
        <v>59565.799999999996</v>
      </c>
      <c r="E15" s="51">
        <f t="shared" si="3"/>
        <v>59565.799999999996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2">
        <v>8112.6</v>
      </c>
      <c r="D17" s="62">
        <f>C17/2</f>
        <v>4056.3</v>
      </c>
      <c r="E17" s="62">
        <f t="shared" si="2"/>
        <v>4056.3</v>
      </c>
    </row>
    <row r="18" spans="1:5" s="23" customFormat="1" x14ac:dyDescent="0.3">
      <c r="A18" s="27" t="s">
        <v>4</v>
      </c>
      <c r="B18" s="28" t="s">
        <v>3</v>
      </c>
      <c r="C18" s="42">
        <v>4</v>
      </c>
      <c r="D18" s="35">
        <f t="shared" si="2"/>
        <v>4</v>
      </c>
      <c r="E18" s="35">
        <f t="shared" si="2"/>
        <v>4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169212.50000000003</v>
      </c>
      <c r="D19" s="35">
        <f t="shared" si="2"/>
        <v>169212.50000000003</v>
      </c>
      <c r="E19" s="35">
        <f t="shared" si="2"/>
        <v>169212.50000000003</v>
      </c>
    </row>
    <row r="20" spans="1:5" s="23" customFormat="1" ht="25.5" x14ac:dyDescent="0.3">
      <c r="A20" s="20" t="s">
        <v>31</v>
      </c>
      <c r="B20" s="60" t="s">
        <v>2</v>
      </c>
      <c r="C20" s="62">
        <v>89473.4</v>
      </c>
      <c r="D20" s="62">
        <f>C20/2</f>
        <v>44736.7</v>
      </c>
      <c r="E20" s="62">
        <f t="shared" si="2"/>
        <v>44736.7</v>
      </c>
    </row>
    <row r="21" spans="1:5" s="23" customFormat="1" x14ac:dyDescent="0.3">
      <c r="A21" s="27" t="s">
        <v>4</v>
      </c>
      <c r="B21" s="28" t="s">
        <v>3</v>
      </c>
      <c r="C21" s="42">
        <v>30.5</v>
      </c>
      <c r="D21" s="35">
        <f t="shared" si="2"/>
        <v>30.5</v>
      </c>
      <c r="E21" s="35">
        <f t="shared" si="2"/>
        <v>30.5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244462.8415300546</v>
      </c>
      <c r="D22" s="35">
        <f t="shared" si="2"/>
        <v>244462.8415300546</v>
      </c>
      <c r="E22" s="35">
        <f t="shared" si="2"/>
        <v>244462.8415300546</v>
      </c>
    </row>
    <row r="23" spans="1:5" ht="39" x14ac:dyDescent="0.3">
      <c r="A23" s="12" t="s">
        <v>37</v>
      </c>
      <c r="B23" s="58" t="s">
        <v>2</v>
      </c>
      <c r="C23" s="62">
        <v>5961.2</v>
      </c>
      <c r="D23" s="62">
        <f>C23/2</f>
        <v>2980.6</v>
      </c>
      <c r="E23" s="62">
        <f t="shared" si="2"/>
        <v>2980.6</v>
      </c>
    </row>
    <row r="24" spans="1:5" x14ac:dyDescent="0.3">
      <c r="A24" s="10" t="s">
        <v>4</v>
      </c>
      <c r="B24" s="11" t="s">
        <v>3</v>
      </c>
      <c r="C24" s="42">
        <v>3</v>
      </c>
      <c r="D24" s="35">
        <f t="shared" si="2"/>
        <v>3</v>
      </c>
      <c r="E24" s="35">
        <f t="shared" si="2"/>
        <v>3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165588.88888888888</v>
      </c>
      <c r="D25" s="35">
        <f t="shared" si="2"/>
        <v>165588.88888888888</v>
      </c>
      <c r="E25" s="35">
        <f t="shared" si="2"/>
        <v>165588.88888888888</v>
      </c>
    </row>
    <row r="26" spans="1:5" ht="25.5" x14ac:dyDescent="0.3">
      <c r="A26" s="5" t="s">
        <v>23</v>
      </c>
      <c r="B26" s="58" t="s">
        <v>2</v>
      </c>
      <c r="C26" s="62">
        <v>15584.4</v>
      </c>
      <c r="D26" s="62">
        <f>C26/2</f>
        <v>7792.2</v>
      </c>
      <c r="E26" s="62">
        <f t="shared" si="2"/>
        <v>7792.2</v>
      </c>
    </row>
    <row r="27" spans="1:5" x14ac:dyDescent="0.3">
      <c r="A27" s="10" t="s">
        <v>4</v>
      </c>
      <c r="B27" s="11" t="s">
        <v>3</v>
      </c>
      <c r="C27" s="42">
        <v>20.5</v>
      </c>
      <c r="D27" s="35">
        <f t="shared" si="2"/>
        <v>20.5</v>
      </c>
      <c r="E27" s="35">
        <f t="shared" si="2"/>
        <v>20.5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63351.219512195123</v>
      </c>
      <c r="D28" s="35">
        <f t="shared" si="2"/>
        <v>63351.219512195123</v>
      </c>
      <c r="E28" s="35">
        <f t="shared" si="2"/>
        <v>63351.219512195123</v>
      </c>
    </row>
    <row r="29" spans="1:5" ht="25.5" x14ac:dyDescent="0.3">
      <c r="A29" s="5" t="s">
        <v>5</v>
      </c>
      <c r="B29" s="6" t="s">
        <v>2</v>
      </c>
      <c r="C29" s="51">
        <f>C15*10.05%</f>
        <v>11972.7258</v>
      </c>
      <c r="D29" s="51">
        <f t="shared" ref="D29:E29" si="4">D15*10.05%</f>
        <v>5986.3629000000001</v>
      </c>
      <c r="E29" s="51">
        <f t="shared" si="4"/>
        <v>5986.3629000000001</v>
      </c>
    </row>
    <row r="30" spans="1:5" ht="36.75" x14ac:dyDescent="0.3">
      <c r="A30" s="12" t="s">
        <v>6</v>
      </c>
      <c r="B30" s="6" t="s">
        <v>2</v>
      </c>
      <c r="C30" s="51">
        <v>6346</v>
      </c>
      <c r="D30" s="62">
        <f>C30/2</f>
        <v>3173</v>
      </c>
      <c r="E30" s="62">
        <f t="shared" si="2"/>
        <v>3173</v>
      </c>
    </row>
    <row r="31" spans="1:5" ht="25.5" x14ac:dyDescent="0.3">
      <c r="A31" s="12" t="s">
        <v>7</v>
      </c>
      <c r="B31" s="6" t="s">
        <v>2</v>
      </c>
      <c r="C31" s="19"/>
      <c r="D31" s="35"/>
      <c r="E31" s="35"/>
    </row>
    <row r="32" spans="1:5" ht="36.75" x14ac:dyDescent="0.3">
      <c r="A32" s="12" t="s">
        <v>8</v>
      </c>
      <c r="B32" s="6" t="s">
        <v>2</v>
      </c>
      <c r="C32" s="51">
        <v>208</v>
      </c>
      <c r="D32" s="62">
        <f t="shared" si="2"/>
        <v>208</v>
      </c>
      <c r="E32" s="62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9249</v>
      </c>
      <c r="D33" s="62">
        <f>C33/2</f>
        <v>4624.5</v>
      </c>
      <c r="E33" s="62">
        <f t="shared" si="2"/>
        <v>4624.5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5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3.7109375" style="18" customWidth="1"/>
    <col min="5" max="5" width="13.5703125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8" customHeight="1" x14ac:dyDescent="0.3">
      <c r="A4" s="89" t="s">
        <v>57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75" t="s">
        <v>14</v>
      </c>
      <c r="F10" s="2" t="s">
        <v>32</v>
      </c>
    </row>
    <row r="11" spans="1:7" x14ac:dyDescent="0.3">
      <c r="A11" s="5" t="s">
        <v>21</v>
      </c>
      <c r="B11" s="6" t="s">
        <v>10</v>
      </c>
      <c r="C11" s="54">
        <v>61</v>
      </c>
      <c r="D11" s="54">
        <f>C11</f>
        <v>61</v>
      </c>
      <c r="E11" s="54">
        <f>D11</f>
        <v>61</v>
      </c>
    </row>
    <row r="12" spans="1:7" ht="25.5" x14ac:dyDescent="0.3">
      <c r="A12" s="10" t="s">
        <v>38</v>
      </c>
      <c r="B12" s="6" t="s">
        <v>2</v>
      </c>
      <c r="C12" s="19">
        <f>(C13-C32)/C11</f>
        <v>1886.0431811475412</v>
      </c>
      <c r="D12" s="19">
        <f t="shared" ref="D12:E12" si="0">(D13-D32)/D11</f>
        <v>943.0215905737706</v>
      </c>
      <c r="E12" s="19">
        <f t="shared" si="0"/>
        <v>943.0215905737706</v>
      </c>
    </row>
    <row r="13" spans="1:7" ht="25.5" x14ac:dyDescent="0.3">
      <c r="A13" s="5" t="s">
        <v>11</v>
      </c>
      <c r="B13" s="6" t="s">
        <v>2</v>
      </c>
      <c r="C13" s="69">
        <f>C15+C29+C30+C33+C31+C32</f>
        <v>115048.63405000001</v>
      </c>
      <c r="D13" s="69">
        <f t="shared" ref="D13:E13" si="1">D15+D29+D30+D33+D31+D32</f>
        <v>57524.317025000004</v>
      </c>
      <c r="E13" s="69">
        <f t="shared" si="1"/>
        <v>57524.317025000004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97448.1</v>
      </c>
      <c r="D15" s="51">
        <f t="shared" ref="D15:E15" si="3">D17+D20+D23+D26</f>
        <v>48724.05</v>
      </c>
      <c r="E15" s="51">
        <f t="shared" si="3"/>
        <v>48724.05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2">
        <v>7932.1</v>
      </c>
      <c r="D17" s="51">
        <f>C17/2</f>
        <v>3966.05</v>
      </c>
      <c r="E17" s="51">
        <f t="shared" si="2"/>
        <v>3966.05</v>
      </c>
    </row>
    <row r="18" spans="1:5" s="23" customFormat="1" x14ac:dyDescent="0.3">
      <c r="A18" s="27" t="s">
        <v>4</v>
      </c>
      <c r="B18" s="28" t="s">
        <v>3</v>
      </c>
      <c r="C18" s="42">
        <v>3</v>
      </c>
      <c r="D18" s="19">
        <f t="shared" si="2"/>
        <v>3</v>
      </c>
      <c r="E18" s="19">
        <f t="shared" si="2"/>
        <v>3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220536.11111111109</v>
      </c>
      <c r="D19" s="19">
        <f t="shared" si="2"/>
        <v>220536.11111111109</v>
      </c>
      <c r="E19" s="19">
        <f t="shared" si="2"/>
        <v>220536.11111111109</v>
      </c>
    </row>
    <row r="20" spans="1:5" s="23" customFormat="1" ht="25.5" x14ac:dyDescent="0.3">
      <c r="A20" s="20" t="s">
        <v>31</v>
      </c>
      <c r="B20" s="60" t="s">
        <v>2</v>
      </c>
      <c r="C20" s="62">
        <v>73186.8</v>
      </c>
      <c r="D20" s="51">
        <f>C20/2</f>
        <v>36593.4</v>
      </c>
      <c r="E20" s="51">
        <f t="shared" si="2"/>
        <v>36593.4</v>
      </c>
    </row>
    <row r="21" spans="1:5" x14ac:dyDescent="0.3">
      <c r="A21" s="10" t="s">
        <v>4</v>
      </c>
      <c r="B21" s="11" t="s">
        <v>3</v>
      </c>
      <c r="C21" s="42">
        <v>24.1</v>
      </c>
      <c r="D21" s="19">
        <f t="shared" si="2"/>
        <v>24.1</v>
      </c>
      <c r="E21" s="19">
        <f t="shared" si="2"/>
        <v>24.1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253066.39004149378</v>
      </c>
      <c r="D22" s="19">
        <f t="shared" si="2"/>
        <v>253066.39004149378</v>
      </c>
      <c r="E22" s="19">
        <f t="shared" si="2"/>
        <v>253066.39004149378</v>
      </c>
    </row>
    <row r="23" spans="1:5" ht="39" x14ac:dyDescent="0.3">
      <c r="A23" s="12" t="s">
        <v>37</v>
      </c>
      <c r="B23" s="58" t="s">
        <v>2</v>
      </c>
      <c r="C23" s="62">
        <v>5810.7</v>
      </c>
      <c r="D23" s="51">
        <f>C23/2</f>
        <v>2905.35</v>
      </c>
      <c r="E23" s="51">
        <f t="shared" si="2"/>
        <v>2905.35</v>
      </c>
    </row>
    <row r="24" spans="1:5" x14ac:dyDescent="0.3">
      <c r="A24" s="10" t="s">
        <v>4</v>
      </c>
      <c r="B24" s="11" t="s">
        <v>3</v>
      </c>
      <c r="C24" s="42">
        <v>3</v>
      </c>
      <c r="D24" s="19">
        <f t="shared" si="2"/>
        <v>3</v>
      </c>
      <c r="E24" s="19">
        <f t="shared" si="2"/>
        <v>3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161408.33333333334</v>
      </c>
      <c r="D25" s="19">
        <f t="shared" si="2"/>
        <v>161408.33333333334</v>
      </c>
      <c r="E25" s="19">
        <f t="shared" si="2"/>
        <v>161408.33333333334</v>
      </c>
    </row>
    <row r="26" spans="1:5" ht="25.5" x14ac:dyDescent="0.3">
      <c r="A26" s="5" t="s">
        <v>23</v>
      </c>
      <c r="B26" s="58" t="s">
        <v>2</v>
      </c>
      <c r="C26" s="62">
        <v>10518.5</v>
      </c>
      <c r="D26" s="51">
        <f>C26/2</f>
        <v>5259.25</v>
      </c>
      <c r="E26" s="51">
        <f t="shared" si="2"/>
        <v>5259.25</v>
      </c>
    </row>
    <row r="27" spans="1:5" x14ac:dyDescent="0.3">
      <c r="A27" s="10" t="s">
        <v>4</v>
      </c>
      <c r="B27" s="11" t="s">
        <v>3</v>
      </c>
      <c r="C27" s="42">
        <v>16.5</v>
      </c>
      <c r="D27" s="19">
        <f t="shared" si="2"/>
        <v>16.5</v>
      </c>
      <c r="E27" s="19">
        <f t="shared" si="2"/>
        <v>16.5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53123.737373737371</v>
      </c>
      <c r="D28" s="19">
        <f t="shared" si="2"/>
        <v>53123.737373737371</v>
      </c>
      <c r="E28" s="19">
        <f t="shared" si="2"/>
        <v>53123.737373737371</v>
      </c>
    </row>
    <row r="29" spans="1:5" ht="25.5" x14ac:dyDescent="0.3">
      <c r="A29" s="5" t="s">
        <v>5</v>
      </c>
      <c r="B29" s="6" t="s">
        <v>2</v>
      </c>
      <c r="C29" s="51">
        <f>C15*10.05%</f>
        <v>9793.534050000002</v>
      </c>
      <c r="D29" s="51">
        <f t="shared" ref="D29:E29" si="4">D15*10.05%</f>
        <v>4896.767025000001</v>
      </c>
      <c r="E29" s="51">
        <f t="shared" si="4"/>
        <v>4896.767025000001</v>
      </c>
    </row>
    <row r="30" spans="1:5" ht="36.75" x14ac:dyDescent="0.3">
      <c r="A30" s="12" t="s">
        <v>6</v>
      </c>
      <c r="B30" s="6" t="s">
        <v>2</v>
      </c>
      <c r="C30" s="51">
        <v>4523</v>
      </c>
      <c r="D30" s="51">
        <f>C30/2</f>
        <v>2261.5</v>
      </c>
      <c r="E30" s="51">
        <f t="shared" si="2"/>
        <v>2261.5</v>
      </c>
    </row>
    <row r="31" spans="1:5" ht="25.5" x14ac:dyDescent="0.3">
      <c r="A31" s="12" t="s">
        <v>7</v>
      </c>
      <c r="B31" s="6" t="s">
        <v>2</v>
      </c>
      <c r="C31" s="19"/>
      <c r="D31" s="19"/>
      <c r="E31" s="19"/>
    </row>
    <row r="32" spans="1:5" ht="36.75" x14ac:dyDescent="0.3">
      <c r="A32" s="12" t="s">
        <v>8</v>
      </c>
      <c r="B32" s="6" t="s">
        <v>2</v>
      </c>
      <c r="C32" s="51"/>
      <c r="D32" s="51"/>
      <c r="E32" s="51"/>
    </row>
    <row r="33" spans="1:5" ht="58.5" customHeight="1" x14ac:dyDescent="0.3">
      <c r="A33" s="12" t="s">
        <v>9</v>
      </c>
      <c r="B33" s="6" t="s">
        <v>2</v>
      </c>
      <c r="C33" s="51">
        <v>3284</v>
      </c>
      <c r="D33" s="51">
        <f>C33/2</f>
        <v>1642</v>
      </c>
      <c r="E33" s="51">
        <f t="shared" si="2"/>
        <v>1642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4" sqref="A4:XFD33"/>
    </sheetView>
  </sheetViews>
  <sheetFormatPr defaultColWidth="9.140625" defaultRowHeight="20.25" x14ac:dyDescent="0.3"/>
  <cols>
    <col min="1" max="1" width="63.42578125" style="2" customWidth="1"/>
    <col min="2" max="2" width="9.140625" style="3"/>
    <col min="3" max="3" width="22.7109375" style="18" customWidth="1"/>
    <col min="4" max="4" width="19.85546875" style="18" customWidth="1"/>
    <col min="5" max="5" width="12.140625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42</v>
      </c>
      <c r="B2" s="83"/>
      <c r="C2" s="83"/>
      <c r="D2" s="83"/>
      <c r="E2" s="83"/>
    </row>
    <row r="3" spans="1:7" x14ac:dyDescent="0.3">
      <c r="A3" s="1"/>
    </row>
    <row r="4" spans="1:7" ht="48" customHeight="1" x14ac:dyDescent="0.3">
      <c r="A4" s="89" t="s">
        <v>57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75" t="s">
        <v>14</v>
      </c>
      <c r="F10" s="2" t="s">
        <v>32</v>
      </c>
    </row>
    <row r="11" spans="1:7" x14ac:dyDescent="0.3">
      <c r="A11" s="5" t="s">
        <v>21</v>
      </c>
      <c r="B11" s="6" t="s">
        <v>10</v>
      </c>
      <c r="C11" s="54">
        <v>61</v>
      </c>
      <c r="D11" s="54">
        <f>C11</f>
        <v>61</v>
      </c>
      <c r="E11" s="54">
        <f>D11</f>
        <v>61</v>
      </c>
    </row>
    <row r="12" spans="1:7" ht="25.5" x14ac:dyDescent="0.3">
      <c r="A12" s="10" t="s">
        <v>38</v>
      </c>
      <c r="B12" s="6" t="s">
        <v>2</v>
      </c>
      <c r="C12" s="19">
        <f>(C13-C32)/C11</f>
        <v>1829.4846975409835</v>
      </c>
      <c r="D12" s="19">
        <f t="shared" ref="D12:E12" si="0">(D13-D32)/D11</f>
        <v>457.37117438524587</v>
      </c>
      <c r="E12" s="19">
        <f t="shared" si="0"/>
        <v>457.37117438524587</v>
      </c>
    </row>
    <row r="13" spans="1:7" ht="25.5" x14ac:dyDescent="0.3">
      <c r="A13" s="5" t="s">
        <v>11</v>
      </c>
      <c r="B13" s="6" t="s">
        <v>2</v>
      </c>
      <c r="C13" s="69">
        <f>C15+C29+C30+C33+C31+C32</f>
        <v>111598.56654999999</v>
      </c>
      <c r="D13" s="69">
        <f t="shared" ref="D13:E13" si="1">D15+D29+D30+D33+D31+D32</f>
        <v>27899.641637499997</v>
      </c>
      <c r="E13" s="69">
        <f t="shared" si="1"/>
        <v>27899.641637499997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94313.099999999991</v>
      </c>
      <c r="D15" s="51">
        <f t="shared" ref="D15:E15" si="3">D17+D20+D23+D26</f>
        <v>23578.274999999998</v>
      </c>
      <c r="E15" s="51">
        <f t="shared" si="3"/>
        <v>23578.274999999998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2">
        <v>5076.3999999999996</v>
      </c>
      <c r="D17" s="51">
        <f>C17/4</f>
        <v>1269.0999999999999</v>
      </c>
      <c r="E17" s="51">
        <f t="shared" si="2"/>
        <v>1269.0999999999999</v>
      </c>
    </row>
    <row r="18" spans="1:5" s="23" customFormat="1" x14ac:dyDescent="0.3">
      <c r="A18" s="27" t="s">
        <v>4</v>
      </c>
      <c r="B18" s="28" t="s">
        <v>3</v>
      </c>
      <c r="C18" s="42">
        <v>3</v>
      </c>
      <c r="D18" s="19">
        <f t="shared" si="2"/>
        <v>3</v>
      </c>
      <c r="E18" s="19">
        <f t="shared" si="2"/>
        <v>3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141211.11111111109</v>
      </c>
      <c r="D19" s="19">
        <f t="shared" si="2"/>
        <v>141211.11111111109</v>
      </c>
      <c r="E19" s="19">
        <f t="shared" si="2"/>
        <v>141211.11111111109</v>
      </c>
    </row>
    <row r="20" spans="1:5" s="23" customFormat="1" ht="25.5" x14ac:dyDescent="0.3">
      <c r="A20" s="20" t="s">
        <v>31</v>
      </c>
      <c r="B20" s="60" t="s">
        <v>2</v>
      </c>
      <c r="C20" s="62">
        <v>70514.2</v>
      </c>
      <c r="D20" s="51">
        <f>C20/4</f>
        <v>17628.55</v>
      </c>
      <c r="E20" s="51">
        <f t="shared" si="2"/>
        <v>17628.55</v>
      </c>
    </row>
    <row r="21" spans="1:5" x14ac:dyDescent="0.3">
      <c r="A21" s="10" t="s">
        <v>4</v>
      </c>
      <c r="B21" s="11" t="s">
        <v>3</v>
      </c>
      <c r="C21" s="42">
        <v>24.1</v>
      </c>
      <c r="D21" s="19">
        <f t="shared" si="2"/>
        <v>24.1</v>
      </c>
      <c r="E21" s="19">
        <f t="shared" si="2"/>
        <v>24.1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243825.03457814659</v>
      </c>
      <c r="D22" s="19">
        <f t="shared" si="2"/>
        <v>243825.03457814659</v>
      </c>
      <c r="E22" s="19">
        <f t="shared" si="2"/>
        <v>243825.03457814659</v>
      </c>
    </row>
    <row r="23" spans="1:5" ht="57" x14ac:dyDescent="0.3">
      <c r="A23" s="12" t="s">
        <v>37</v>
      </c>
      <c r="B23" s="58" t="s">
        <v>2</v>
      </c>
      <c r="C23" s="62">
        <v>4069.9</v>
      </c>
      <c r="D23" s="51">
        <f>C23/4</f>
        <v>1017.475</v>
      </c>
      <c r="E23" s="51">
        <f t="shared" si="2"/>
        <v>1017.475</v>
      </c>
    </row>
    <row r="24" spans="1:5" x14ac:dyDescent="0.3">
      <c r="A24" s="10" t="s">
        <v>4</v>
      </c>
      <c r="B24" s="11" t="s">
        <v>3</v>
      </c>
      <c r="C24" s="42">
        <v>3</v>
      </c>
      <c r="D24" s="19">
        <f t="shared" si="2"/>
        <v>3</v>
      </c>
      <c r="E24" s="19">
        <f t="shared" si="2"/>
        <v>3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113052.7777777778</v>
      </c>
      <c r="D25" s="19">
        <f t="shared" si="2"/>
        <v>113052.7777777778</v>
      </c>
      <c r="E25" s="19">
        <f t="shared" si="2"/>
        <v>113052.7777777778</v>
      </c>
    </row>
    <row r="26" spans="1:5" ht="25.5" x14ac:dyDescent="0.3">
      <c r="A26" s="5" t="s">
        <v>23</v>
      </c>
      <c r="B26" s="58" t="s">
        <v>2</v>
      </c>
      <c r="C26" s="62">
        <v>14652.6</v>
      </c>
      <c r="D26" s="51">
        <f>C26/4</f>
        <v>3663.15</v>
      </c>
      <c r="E26" s="51">
        <f t="shared" si="2"/>
        <v>3663.15</v>
      </c>
    </row>
    <row r="27" spans="1:5" x14ac:dyDescent="0.3">
      <c r="A27" s="10" t="s">
        <v>4</v>
      </c>
      <c r="B27" s="11" t="s">
        <v>3</v>
      </c>
      <c r="C27" s="42">
        <v>16.5</v>
      </c>
      <c r="D27" s="19">
        <f t="shared" si="2"/>
        <v>16.5</v>
      </c>
      <c r="E27" s="19">
        <f t="shared" si="2"/>
        <v>16.5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74003.030303030304</v>
      </c>
      <c r="D28" s="19">
        <f t="shared" si="2"/>
        <v>74003.030303030304</v>
      </c>
      <c r="E28" s="19">
        <f t="shared" si="2"/>
        <v>74003.030303030304</v>
      </c>
    </row>
    <row r="29" spans="1:5" ht="25.5" x14ac:dyDescent="0.3">
      <c r="A29" s="5" t="s">
        <v>5</v>
      </c>
      <c r="B29" s="6" t="s">
        <v>2</v>
      </c>
      <c r="C29" s="51">
        <f>C15*10.05%</f>
        <v>9478.4665499999992</v>
      </c>
      <c r="D29" s="51">
        <f t="shared" ref="D29:E29" si="4">D15*10.05%</f>
        <v>2369.6166374999998</v>
      </c>
      <c r="E29" s="51">
        <f t="shared" si="4"/>
        <v>2369.6166374999998</v>
      </c>
    </row>
    <row r="30" spans="1:5" ht="52.5" x14ac:dyDescent="0.3">
      <c r="A30" s="12" t="s">
        <v>6</v>
      </c>
      <c r="B30" s="6" t="s">
        <v>2</v>
      </c>
      <c r="C30" s="51">
        <v>4523</v>
      </c>
      <c r="D30" s="51">
        <f>C30/4</f>
        <v>1130.75</v>
      </c>
      <c r="E30" s="51">
        <f t="shared" si="2"/>
        <v>1130.75</v>
      </c>
    </row>
    <row r="31" spans="1:5" ht="25.5" x14ac:dyDescent="0.3">
      <c r="A31" s="12" t="s">
        <v>7</v>
      </c>
      <c r="B31" s="6" t="s">
        <v>2</v>
      </c>
      <c r="C31" s="19"/>
      <c r="D31" s="19"/>
      <c r="E31" s="19"/>
    </row>
    <row r="32" spans="1:5" ht="36.75" x14ac:dyDescent="0.3">
      <c r="A32" s="12" t="s">
        <v>8</v>
      </c>
      <c r="B32" s="6" t="s">
        <v>2</v>
      </c>
      <c r="C32" s="51"/>
      <c r="D32" s="51"/>
      <c r="E32" s="51"/>
    </row>
    <row r="33" spans="1:5" ht="58.5" customHeight="1" x14ac:dyDescent="0.3">
      <c r="A33" s="12" t="s">
        <v>9</v>
      </c>
      <c r="B33" s="6" t="s">
        <v>2</v>
      </c>
      <c r="C33" s="51">
        <v>3284</v>
      </c>
      <c r="D33" s="51">
        <f>C33/4</f>
        <v>821</v>
      </c>
      <c r="E33" s="51">
        <f t="shared" si="2"/>
        <v>821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" right="0" top="0" bottom="0" header="0.31496062992125984" footer="0.31496062992125984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8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7" customHeight="1" x14ac:dyDescent="0.3">
      <c r="A4" s="89" t="s">
        <v>56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85</v>
      </c>
      <c r="D11" s="54">
        <f>C11</f>
        <v>85</v>
      </c>
      <c r="E11" s="54">
        <f>D11</f>
        <v>85</v>
      </c>
    </row>
    <row r="12" spans="1:7" ht="25.5" x14ac:dyDescent="0.3">
      <c r="A12" s="10" t="s">
        <v>24</v>
      </c>
      <c r="B12" s="6" t="s">
        <v>2</v>
      </c>
      <c r="C12" s="19">
        <f>(C13-C32)/C11</f>
        <v>1370.9042288235296</v>
      </c>
      <c r="D12" s="19">
        <f t="shared" ref="D12:E12" si="0">(D13-D32)/D11</f>
        <v>659.64168926470597</v>
      </c>
      <c r="E12" s="19">
        <f t="shared" si="0"/>
        <v>659.64168926470597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116734.85945000002</v>
      </c>
      <c r="D13" s="51">
        <f t="shared" ref="D13:E13" si="1">D15+D29+D30+D33+D31+D32</f>
        <v>56277.543587500004</v>
      </c>
      <c r="E13" s="51">
        <f t="shared" si="1"/>
        <v>56277.543587500004</v>
      </c>
    </row>
    <row r="14" spans="1:7" x14ac:dyDescent="0.3">
      <c r="A14" s="8" t="s">
        <v>0</v>
      </c>
      <c r="B14" s="9"/>
      <c r="C14" s="19"/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86138.900000000009</v>
      </c>
      <c r="D15" s="51">
        <f t="shared" ref="D15:E15" si="3">D17+D20+D23+D26</f>
        <v>41302.175000000003</v>
      </c>
      <c r="E15" s="51">
        <f t="shared" si="3"/>
        <v>41302.175000000003</v>
      </c>
    </row>
    <row r="16" spans="1:7" x14ac:dyDescent="0.3">
      <c r="A16" s="8" t="s">
        <v>1</v>
      </c>
      <c r="B16" s="9"/>
      <c r="C16" s="19"/>
      <c r="D16" s="35">
        <f t="shared" si="2"/>
        <v>0</v>
      </c>
      <c r="E16" s="35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2">
        <v>7069.1</v>
      </c>
      <c r="D17" s="62">
        <f>C17/4</f>
        <v>1767.2750000000001</v>
      </c>
      <c r="E17" s="62">
        <f t="shared" si="2"/>
        <v>1767.2750000000001</v>
      </c>
    </row>
    <row r="18" spans="1:5" s="23" customFormat="1" x14ac:dyDescent="0.3">
      <c r="A18" s="27" t="s">
        <v>4</v>
      </c>
      <c r="B18" s="28" t="s">
        <v>3</v>
      </c>
      <c r="C18" s="35">
        <v>3</v>
      </c>
      <c r="D18" s="35">
        <f t="shared" si="2"/>
        <v>3</v>
      </c>
      <c r="E18" s="35">
        <f t="shared" si="2"/>
        <v>3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196563.88888888891</v>
      </c>
      <c r="D19" s="35">
        <f t="shared" si="2"/>
        <v>196563.88888888891</v>
      </c>
      <c r="E19" s="35">
        <f t="shared" si="2"/>
        <v>196563.88888888891</v>
      </c>
    </row>
    <row r="20" spans="1:5" s="23" customFormat="1" ht="25.5" x14ac:dyDescent="0.3">
      <c r="A20" s="20" t="s">
        <v>31</v>
      </c>
      <c r="B20" s="60" t="s">
        <v>2</v>
      </c>
      <c r="C20" s="62">
        <v>60512.2</v>
      </c>
      <c r="D20" s="62">
        <f>C20/2</f>
        <v>30256.1</v>
      </c>
      <c r="E20" s="62">
        <f t="shared" si="2"/>
        <v>30256.1</v>
      </c>
    </row>
    <row r="21" spans="1:5" s="23" customFormat="1" x14ac:dyDescent="0.3">
      <c r="A21" s="27" t="s">
        <v>4</v>
      </c>
      <c r="B21" s="28" t="s">
        <v>3</v>
      </c>
      <c r="C21" s="35">
        <v>20.9</v>
      </c>
      <c r="D21" s="35">
        <f t="shared" si="2"/>
        <v>20.9</v>
      </c>
      <c r="E21" s="35">
        <f t="shared" si="2"/>
        <v>20.9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241276.71451355665</v>
      </c>
      <c r="D22" s="35">
        <f t="shared" si="2"/>
        <v>241276.71451355665</v>
      </c>
      <c r="E22" s="35">
        <f t="shared" si="2"/>
        <v>241276.71451355665</v>
      </c>
    </row>
    <row r="23" spans="1:5" ht="39" x14ac:dyDescent="0.3">
      <c r="A23" s="12" t="s">
        <v>37</v>
      </c>
      <c r="B23" s="58" t="s">
        <v>2</v>
      </c>
      <c r="C23" s="62">
        <v>5571.1</v>
      </c>
      <c r="D23" s="62">
        <f>C23/2</f>
        <v>2785.55</v>
      </c>
      <c r="E23" s="62">
        <f t="shared" si="2"/>
        <v>2785.55</v>
      </c>
    </row>
    <row r="24" spans="1:5" x14ac:dyDescent="0.3">
      <c r="A24" s="10" t="s">
        <v>4</v>
      </c>
      <c r="B24" s="11" t="s">
        <v>3</v>
      </c>
      <c r="C24" s="35">
        <v>2.5</v>
      </c>
      <c r="D24" s="35">
        <f t="shared" si="2"/>
        <v>2.5</v>
      </c>
      <c r="E24" s="35">
        <f t="shared" si="2"/>
        <v>2.5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185703.33333333334</v>
      </c>
      <c r="D25" s="35">
        <f t="shared" si="2"/>
        <v>185703.33333333334</v>
      </c>
      <c r="E25" s="35">
        <f t="shared" si="2"/>
        <v>185703.33333333334</v>
      </c>
    </row>
    <row r="26" spans="1:5" ht="25.5" x14ac:dyDescent="0.3">
      <c r="A26" s="5" t="s">
        <v>23</v>
      </c>
      <c r="B26" s="58" t="s">
        <v>2</v>
      </c>
      <c r="C26" s="62">
        <v>12986.5</v>
      </c>
      <c r="D26" s="62">
        <f>C26/2</f>
        <v>6493.25</v>
      </c>
      <c r="E26" s="62">
        <f t="shared" si="2"/>
        <v>6493.25</v>
      </c>
    </row>
    <row r="27" spans="1:5" x14ac:dyDescent="0.3">
      <c r="A27" s="10" t="s">
        <v>4</v>
      </c>
      <c r="B27" s="11" t="s">
        <v>3</v>
      </c>
      <c r="C27" s="35">
        <v>18.5</v>
      </c>
      <c r="D27" s="35">
        <f t="shared" si="2"/>
        <v>18.5</v>
      </c>
      <c r="E27" s="35">
        <f t="shared" si="2"/>
        <v>18.5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58497.747747747744</v>
      </c>
      <c r="D28" s="35">
        <f t="shared" si="2"/>
        <v>58497.747747747744</v>
      </c>
      <c r="E28" s="35">
        <f t="shared" si="2"/>
        <v>58497.747747747744</v>
      </c>
    </row>
    <row r="29" spans="1:5" ht="25.5" x14ac:dyDescent="0.3">
      <c r="A29" s="5" t="s">
        <v>5</v>
      </c>
      <c r="B29" s="6" t="s">
        <v>2</v>
      </c>
      <c r="C29" s="51">
        <f>C15*10.05%</f>
        <v>8656.9594500000021</v>
      </c>
      <c r="D29" s="51">
        <f t="shared" ref="D29:E29" si="4">D15*10.05%</f>
        <v>4150.8685875000001</v>
      </c>
      <c r="E29" s="51">
        <f t="shared" si="4"/>
        <v>4150.8685875000001</v>
      </c>
    </row>
    <row r="30" spans="1:5" ht="36.75" x14ac:dyDescent="0.3">
      <c r="A30" s="12" t="s">
        <v>6</v>
      </c>
      <c r="B30" s="6" t="s">
        <v>2</v>
      </c>
      <c r="C30" s="51">
        <v>6059</v>
      </c>
      <c r="D30" s="62">
        <f>C30/2</f>
        <v>3029.5</v>
      </c>
      <c r="E30" s="62">
        <f t="shared" si="2"/>
        <v>3029.5</v>
      </c>
    </row>
    <row r="31" spans="1:5" ht="25.5" x14ac:dyDescent="0.3">
      <c r="A31" s="12" t="s">
        <v>7</v>
      </c>
      <c r="B31" s="6" t="s">
        <v>2</v>
      </c>
      <c r="C31" s="51">
        <v>8085</v>
      </c>
      <c r="D31" s="62"/>
      <c r="E31" s="62">
        <f t="shared" si="2"/>
        <v>0</v>
      </c>
    </row>
    <row r="32" spans="1:5" ht="36.75" x14ac:dyDescent="0.3">
      <c r="A32" s="12" t="s">
        <v>8</v>
      </c>
      <c r="B32" s="6" t="s">
        <v>2</v>
      </c>
      <c r="C32" s="51">
        <v>208</v>
      </c>
      <c r="D32" s="62">
        <f t="shared" si="2"/>
        <v>208</v>
      </c>
      <c r="E32" s="62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7587</v>
      </c>
      <c r="D33" s="62">
        <f t="shared" si="2"/>
        <v>7587</v>
      </c>
      <c r="E33" s="62">
        <f t="shared" si="2"/>
        <v>7587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2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4.25" customHeight="1" x14ac:dyDescent="0.3">
      <c r="A4" s="89" t="s">
        <v>55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72</v>
      </c>
      <c r="D11" s="54">
        <f>C11</f>
        <v>72</v>
      </c>
      <c r="E11" s="54">
        <f>D11</f>
        <v>72</v>
      </c>
    </row>
    <row r="12" spans="1:7" ht="25.5" x14ac:dyDescent="0.3">
      <c r="A12" s="10" t="s">
        <v>24</v>
      </c>
      <c r="B12" s="6" t="s">
        <v>2</v>
      </c>
      <c r="C12" s="19">
        <f>(C13-C32)/C11</f>
        <v>1631.3266444444444</v>
      </c>
      <c r="D12" s="19">
        <f t="shared" ref="D12" si="0">(D13-D32)/D11</f>
        <v>815.66332222222218</v>
      </c>
      <c r="E12" s="19">
        <f t="shared" ref="E12" si="1">(E13-E32)/E11</f>
        <v>815.66332222222218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117663.5184</v>
      </c>
      <c r="D13" s="51">
        <f t="shared" ref="D13:E13" si="2">D15+D29+D30+D33+D31+D32</f>
        <v>58935.7592</v>
      </c>
      <c r="E13" s="51">
        <f t="shared" si="2"/>
        <v>58935.7592</v>
      </c>
    </row>
    <row r="14" spans="1:7" x14ac:dyDescent="0.3">
      <c r="A14" s="8" t="s">
        <v>0</v>
      </c>
      <c r="B14" s="9"/>
      <c r="C14" s="19"/>
      <c r="D14" s="19">
        <f t="shared" ref="D14:E33" si="3">C14</f>
        <v>0</v>
      </c>
      <c r="E14" s="19">
        <f t="shared" si="3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96076.800000000003</v>
      </c>
      <c r="D15" s="51">
        <f t="shared" ref="D15:E15" si="4">D17+D20+D23+D26</f>
        <v>48038.400000000001</v>
      </c>
      <c r="E15" s="51">
        <f t="shared" si="4"/>
        <v>48038.400000000001</v>
      </c>
    </row>
    <row r="16" spans="1:7" x14ac:dyDescent="0.3">
      <c r="A16" s="8" t="s">
        <v>1</v>
      </c>
      <c r="B16" s="9"/>
      <c r="C16" s="19"/>
      <c r="D16" s="19">
        <f t="shared" si="3"/>
        <v>0</v>
      </c>
      <c r="E16" s="19">
        <f t="shared" si="3"/>
        <v>0</v>
      </c>
    </row>
    <row r="17" spans="1:6" s="23" customFormat="1" ht="25.5" x14ac:dyDescent="0.3">
      <c r="A17" s="20" t="s">
        <v>30</v>
      </c>
      <c r="B17" s="60" t="s">
        <v>2</v>
      </c>
      <c r="C17" s="61">
        <v>7222.6</v>
      </c>
      <c r="D17" s="51">
        <f>C17/2</f>
        <v>3611.3</v>
      </c>
      <c r="E17" s="51">
        <f t="shared" si="3"/>
        <v>3611.3</v>
      </c>
    </row>
    <row r="18" spans="1:6" s="23" customFormat="1" x14ac:dyDescent="0.3">
      <c r="A18" s="27" t="s">
        <v>4</v>
      </c>
      <c r="B18" s="28" t="s">
        <v>3</v>
      </c>
      <c r="C18" s="44">
        <v>3</v>
      </c>
      <c r="D18" s="19">
        <f t="shared" si="3"/>
        <v>3</v>
      </c>
      <c r="E18" s="19">
        <f t="shared" si="3"/>
        <v>3</v>
      </c>
    </row>
    <row r="19" spans="1:6" s="23" customFormat="1" ht="21.95" customHeight="1" x14ac:dyDescent="0.3">
      <c r="A19" s="27" t="s">
        <v>26</v>
      </c>
      <c r="B19" s="21" t="s">
        <v>27</v>
      </c>
      <c r="C19" s="44">
        <f>C17/C18/12*1000+200</f>
        <v>200827.77777777775</v>
      </c>
      <c r="D19" s="19">
        <f t="shared" si="3"/>
        <v>200827.77777777775</v>
      </c>
      <c r="E19" s="19">
        <f t="shared" si="3"/>
        <v>200827.77777777775</v>
      </c>
    </row>
    <row r="20" spans="1:6" s="23" customFormat="1" ht="25.5" x14ac:dyDescent="0.3">
      <c r="A20" s="20" t="s">
        <v>31</v>
      </c>
      <c r="B20" s="60" t="s">
        <v>2</v>
      </c>
      <c r="C20" s="61">
        <v>70127.5</v>
      </c>
      <c r="D20" s="51">
        <f>C20/2</f>
        <v>35063.75</v>
      </c>
      <c r="E20" s="51">
        <f t="shared" si="3"/>
        <v>35063.75</v>
      </c>
    </row>
    <row r="21" spans="1:6" s="23" customFormat="1" x14ac:dyDescent="0.3">
      <c r="A21" s="27" t="s">
        <v>4</v>
      </c>
      <c r="B21" s="28" t="s">
        <v>3</v>
      </c>
      <c r="C21" s="44">
        <v>25.1</v>
      </c>
      <c r="D21" s="19">
        <f t="shared" si="3"/>
        <v>25.1</v>
      </c>
      <c r="E21" s="19">
        <f t="shared" si="3"/>
        <v>25.1</v>
      </c>
    </row>
    <row r="22" spans="1:6" ht="21.95" customHeight="1" x14ac:dyDescent="0.3">
      <c r="A22" s="10" t="s">
        <v>26</v>
      </c>
      <c r="B22" s="6" t="s">
        <v>27</v>
      </c>
      <c r="C22" s="44">
        <f>C20/12/C21*1000</f>
        <v>232827.02523240368</v>
      </c>
      <c r="D22" s="19">
        <f t="shared" si="3"/>
        <v>232827.02523240368</v>
      </c>
      <c r="E22" s="19">
        <f t="shared" si="3"/>
        <v>232827.02523240368</v>
      </c>
    </row>
    <row r="23" spans="1:6" ht="39" x14ac:dyDescent="0.3">
      <c r="A23" s="12" t="s">
        <v>37</v>
      </c>
      <c r="B23" s="58" t="s">
        <v>2</v>
      </c>
      <c r="C23" s="61">
        <v>5019.5</v>
      </c>
      <c r="D23" s="51">
        <f>C23/2</f>
        <v>2509.75</v>
      </c>
      <c r="E23" s="51">
        <f t="shared" si="3"/>
        <v>2509.75</v>
      </c>
    </row>
    <row r="24" spans="1:6" x14ac:dyDescent="0.3">
      <c r="A24" s="10" t="s">
        <v>4</v>
      </c>
      <c r="B24" s="11" t="s">
        <v>3</v>
      </c>
      <c r="C24" s="44">
        <v>3</v>
      </c>
      <c r="D24" s="19">
        <f t="shared" si="3"/>
        <v>3</v>
      </c>
      <c r="E24" s="19">
        <f t="shared" si="3"/>
        <v>3</v>
      </c>
    </row>
    <row r="25" spans="1:6" ht="21.95" customHeight="1" x14ac:dyDescent="0.3">
      <c r="A25" s="10" t="s">
        <v>26</v>
      </c>
      <c r="B25" s="6" t="s">
        <v>27</v>
      </c>
      <c r="C25" s="44">
        <f>C23/C24/12*1000</f>
        <v>139430.55555555556</v>
      </c>
      <c r="D25" s="19">
        <f t="shared" si="3"/>
        <v>139430.55555555556</v>
      </c>
      <c r="E25" s="19">
        <f t="shared" si="3"/>
        <v>139430.55555555556</v>
      </c>
      <c r="F25" s="2" t="s">
        <v>32</v>
      </c>
    </row>
    <row r="26" spans="1:6" ht="25.5" x14ac:dyDescent="0.3">
      <c r="A26" s="5" t="s">
        <v>23</v>
      </c>
      <c r="B26" s="58" t="s">
        <v>2</v>
      </c>
      <c r="C26" s="61">
        <v>13707.2</v>
      </c>
      <c r="D26" s="51">
        <f>C26/2</f>
        <v>6853.6</v>
      </c>
      <c r="E26" s="51">
        <f t="shared" si="3"/>
        <v>6853.6</v>
      </c>
    </row>
    <row r="27" spans="1:6" x14ac:dyDescent="0.3">
      <c r="A27" s="10" t="s">
        <v>4</v>
      </c>
      <c r="B27" s="11" t="s">
        <v>3</v>
      </c>
      <c r="C27" s="44">
        <v>17.5</v>
      </c>
      <c r="D27" s="19">
        <f t="shared" si="3"/>
        <v>17.5</v>
      </c>
      <c r="E27" s="19">
        <f t="shared" si="3"/>
        <v>17.5</v>
      </c>
    </row>
    <row r="28" spans="1:6" ht="21.95" customHeight="1" x14ac:dyDescent="0.3">
      <c r="A28" s="10" t="s">
        <v>26</v>
      </c>
      <c r="B28" s="6" t="s">
        <v>27</v>
      </c>
      <c r="C28" s="44">
        <f>C26/12/C27*1000</f>
        <v>65272.380952380954</v>
      </c>
      <c r="D28" s="19">
        <f t="shared" si="3"/>
        <v>65272.380952380954</v>
      </c>
      <c r="E28" s="19">
        <f t="shared" si="3"/>
        <v>65272.380952380954</v>
      </c>
    </row>
    <row r="29" spans="1:6" ht="25.5" x14ac:dyDescent="0.3">
      <c r="A29" s="5" t="s">
        <v>5</v>
      </c>
      <c r="B29" s="6" t="s">
        <v>2</v>
      </c>
      <c r="C29" s="51">
        <f>C15*10.05%</f>
        <v>9655.7184000000016</v>
      </c>
      <c r="D29" s="51">
        <f t="shared" ref="D29:E29" si="5">D15*10.05%</f>
        <v>4827.8592000000008</v>
      </c>
      <c r="E29" s="51">
        <f t="shared" si="5"/>
        <v>4827.8592000000008</v>
      </c>
    </row>
    <row r="30" spans="1:6" ht="36.75" x14ac:dyDescent="0.3">
      <c r="A30" s="12" t="s">
        <v>6</v>
      </c>
      <c r="B30" s="6" t="s">
        <v>2</v>
      </c>
      <c r="C30" s="51">
        <v>3790</v>
      </c>
      <c r="D30" s="51">
        <f>C30/2</f>
        <v>1895</v>
      </c>
      <c r="E30" s="51">
        <f t="shared" si="3"/>
        <v>1895</v>
      </c>
    </row>
    <row r="31" spans="1:6" ht="25.5" x14ac:dyDescent="0.3">
      <c r="A31" s="12" t="s">
        <v>7</v>
      </c>
      <c r="B31" s="6" t="s">
        <v>2</v>
      </c>
      <c r="C31" s="19">
        <v>0</v>
      </c>
      <c r="D31" s="19">
        <f t="shared" si="3"/>
        <v>0</v>
      </c>
      <c r="E31" s="19">
        <f t="shared" si="3"/>
        <v>0</v>
      </c>
    </row>
    <row r="32" spans="1:6" ht="36.75" x14ac:dyDescent="0.3">
      <c r="A32" s="12" t="s">
        <v>8</v>
      </c>
      <c r="B32" s="6" t="s">
        <v>2</v>
      </c>
      <c r="C32" s="51">
        <v>208</v>
      </c>
      <c r="D32" s="51">
        <f t="shared" si="3"/>
        <v>208</v>
      </c>
      <c r="E32" s="51">
        <f t="shared" si="3"/>
        <v>208</v>
      </c>
    </row>
    <row r="33" spans="1:5" ht="38.25" customHeight="1" x14ac:dyDescent="0.3">
      <c r="A33" s="12" t="s">
        <v>9</v>
      </c>
      <c r="B33" s="6" t="s">
        <v>2</v>
      </c>
      <c r="C33" s="51">
        <v>7933</v>
      </c>
      <c r="D33" s="51">
        <f>C33/2</f>
        <v>3966.5</v>
      </c>
      <c r="E33" s="51">
        <f t="shared" si="3"/>
        <v>3966.5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5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1.25" customHeight="1" x14ac:dyDescent="0.3">
      <c r="A4" s="89" t="s">
        <v>54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78</v>
      </c>
      <c r="D11" s="54">
        <f>C11</f>
        <v>78</v>
      </c>
      <c r="E11" s="54">
        <f>D11</f>
        <v>78</v>
      </c>
    </row>
    <row r="12" spans="1:7" ht="25.5" x14ac:dyDescent="0.3">
      <c r="A12" s="10" t="s">
        <v>24</v>
      </c>
      <c r="B12" s="6" t="s">
        <v>2</v>
      </c>
      <c r="C12" s="35">
        <f>(C13-C32)/C11</f>
        <v>1424.6273967948716</v>
      </c>
      <c r="D12" s="35">
        <f t="shared" ref="D12:E12" si="0">(D13-D32)/D11</f>
        <v>712.31369839743581</v>
      </c>
      <c r="E12" s="35">
        <f t="shared" si="0"/>
        <v>712.31369839743581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111120.93694999999</v>
      </c>
      <c r="D13" s="51">
        <f t="shared" ref="D13:E13" si="1">D15+D29+D30+D33+D31+D32</f>
        <v>55560.468474999994</v>
      </c>
      <c r="E13" s="51">
        <f t="shared" si="1"/>
        <v>55560.468474999994</v>
      </c>
    </row>
    <row r="14" spans="1:7" x14ac:dyDescent="0.3">
      <c r="A14" s="8" t="s">
        <v>0</v>
      </c>
      <c r="B14" s="9"/>
      <c r="C14" s="35"/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62">
        <f>C17+C20+C23+C26</f>
        <v>85293.9</v>
      </c>
      <c r="D15" s="62">
        <f t="shared" ref="D15:E15" si="3">D17+D20+D23+D26</f>
        <v>42646.95</v>
      </c>
      <c r="E15" s="62">
        <f t="shared" si="3"/>
        <v>42646.95</v>
      </c>
    </row>
    <row r="16" spans="1:7" x14ac:dyDescent="0.3">
      <c r="A16" s="8" t="s">
        <v>1</v>
      </c>
      <c r="B16" s="9"/>
      <c r="C16" s="35"/>
      <c r="D16" s="35">
        <f t="shared" si="2"/>
        <v>0</v>
      </c>
      <c r="E16" s="35">
        <f t="shared" si="2"/>
        <v>0</v>
      </c>
    </row>
    <row r="17" spans="1:7" s="23" customFormat="1" ht="25.5" x14ac:dyDescent="0.3">
      <c r="A17" s="20" t="s">
        <v>30</v>
      </c>
      <c r="B17" s="60" t="s">
        <v>2</v>
      </c>
      <c r="C17" s="62">
        <v>7466.3</v>
      </c>
      <c r="D17" s="62">
        <f>C17/2</f>
        <v>3733.15</v>
      </c>
      <c r="E17" s="62">
        <f t="shared" si="2"/>
        <v>3733.15</v>
      </c>
      <c r="G17" s="23" t="s">
        <v>32</v>
      </c>
    </row>
    <row r="18" spans="1:7" s="23" customFormat="1" x14ac:dyDescent="0.3">
      <c r="A18" s="27" t="s">
        <v>4</v>
      </c>
      <c r="B18" s="28" t="s">
        <v>3</v>
      </c>
      <c r="C18" s="35">
        <v>3</v>
      </c>
      <c r="D18" s="35">
        <f t="shared" si="2"/>
        <v>3</v>
      </c>
      <c r="E18" s="35">
        <f t="shared" si="2"/>
        <v>3</v>
      </c>
    </row>
    <row r="19" spans="1:7" s="23" customFormat="1" ht="21.95" customHeight="1" x14ac:dyDescent="0.3">
      <c r="A19" s="27" t="s">
        <v>26</v>
      </c>
      <c r="B19" s="21" t="s">
        <v>27</v>
      </c>
      <c r="C19" s="35">
        <f>C17/C18/12*1000+200</f>
        <v>207597.22222222225</v>
      </c>
      <c r="D19" s="35">
        <f t="shared" si="2"/>
        <v>207597.22222222225</v>
      </c>
      <c r="E19" s="35">
        <f t="shared" si="2"/>
        <v>207597.22222222225</v>
      </c>
    </row>
    <row r="20" spans="1:7" s="23" customFormat="1" ht="25.5" x14ac:dyDescent="0.3">
      <c r="A20" s="20" t="s">
        <v>31</v>
      </c>
      <c r="B20" s="60" t="s">
        <v>2</v>
      </c>
      <c r="C20" s="62">
        <v>61826.2</v>
      </c>
      <c r="D20" s="62">
        <f>C20/2</f>
        <v>30913.1</v>
      </c>
      <c r="E20" s="62">
        <f t="shared" si="2"/>
        <v>30913.1</v>
      </c>
    </row>
    <row r="21" spans="1:7" x14ac:dyDescent="0.3">
      <c r="A21" s="10" t="s">
        <v>4</v>
      </c>
      <c r="B21" s="11" t="s">
        <v>3</v>
      </c>
      <c r="C21" s="35">
        <v>20.9</v>
      </c>
      <c r="D21" s="35">
        <f t="shared" si="2"/>
        <v>20.9</v>
      </c>
      <c r="E21" s="35">
        <f t="shared" si="2"/>
        <v>20.9</v>
      </c>
    </row>
    <row r="22" spans="1:7" ht="21.95" customHeight="1" x14ac:dyDescent="0.3">
      <c r="A22" s="10" t="s">
        <v>26</v>
      </c>
      <c r="B22" s="6" t="s">
        <v>27</v>
      </c>
      <c r="C22" s="35">
        <f>C20/12/C21*1000</f>
        <v>246515.94896331741</v>
      </c>
      <c r="D22" s="35">
        <f t="shared" si="2"/>
        <v>246515.94896331741</v>
      </c>
      <c r="E22" s="35">
        <f t="shared" si="2"/>
        <v>246515.94896331741</v>
      </c>
    </row>
    <row r="23" spans="1:7" ht="39" x14ac:dyDescent="0.3">
      <c r="A23" s="12" t="s">
        <v>37</v>
      </c>
      <c r="B23" s="58" t="s">
        <v>2</v>
      </c>
      <c r="C23" s="62">
        <v>2855.7</v>
      </c>
      <c r="D23" s="62">
        <f>C23/2</f>
        <v>1427.85</v>
      </c>
      <c r="E23" s="62">
        <f t="shared" ref="E23" si="4">D23</f>
        <v>1427.85</v>
      </c>
    </row>
    <row r="24" spans="1:7" x14ac:dyDescent="0.3">
      <c r="A24" s="10" t="s">
        <v>4</v>
      </c>
      <c r="B24" s="11" t="s">
        <v>3</v>
      </c>
      <c r="C24" s="44">
        <v>1.5</v>
      </c>
      <c r="D24" s="44">
        <v>1.5</v>
      </c>
      <c r="E24" s="44">
        <v>1.5</v>
      </c>
    </row>
    <row r="25" spans="1:7" ht="21.95" customHeight="1" x14ac:dyDescent="0.3">
      <c r="A25" s="10" t="s">
        <v>26</v>
      </c>
      <c r="B25" s="6" t="s">
        <v>27</v>
      </c>
      <c r="C25" s="44">
        <f>C23/C24/12*1000</f>
        <v>158650</v>
      </c>
      <c r="D25" s="35">
        <f t="shared" si="2"/>
        <v>158650</v>
      </c>
      <c r="E25" s="35">
        <f t="shared" si="2"/>
        <v>158650</v>
      </c>
    </row>
    <row r="26" spans="1:7" ht="25.5" x14ac:dyDescent="0.3">
      <c r="A26" s="5" t="s">
        <v>23</v>
      </c>
      <c r="B26" s="58" t="s">
        <v>2</v>
      </c>
      <c r="C26" s="61">
        <v>13145.7</v>
      </c>
      <c r="D26" s="62">
        <f>C26/2</f>
        <v>6572.85</v>
      </c>
      <c r="E26" s="62">
        <f t="shared" si="2"/>
        <v>6572.85</v>
      </c>
    </row>
    <row r="27" spans="1:7" x14ac:dyDescent="0.3">
      <c r="A27" s="10" t="s">
        <v>4</v>
      </c>
      <c r="B27" s="11" t="s">
        <v>3</v>
      </c>
      <c r="C27" s="44">
        <v>17</v>
      </c>
      <c r="D27" s="35">
        <f t="shared" si="2"/>
        <v>17</v>
      </c>
      <c r="E27" s="35">
        <f t="shared" si="2"/>
        <v>17</v>
      </c>
    </row>
    <row r="28" spans="1:7" ht="21.95" customHeight="1" x14ac:dyDescent="0.3">
      <c r="A28" s="10" t="s">
        <v>26</v>
      </c>
      <c r="B28" s="6" t="s">
        <v>27</v>
      </c>
      <c r="C28" s="44">
        <f>C26/12/C27*1000</f>
        <v>64439.705882352951</v>
      </c>
      <c r="D28" s="35">
        <f t="shared" si="2"/>
        <v>64439.705882352951</v>
      </c>
      <c r="E28" s="35">
        <f t="shared" si="2"/>
        <v>64439.705882352951</v>
      </c>
    </row>
    <row r="29" spans="1:7" ht="25.5" x14ac:dyDescent="0.3">
      <c r="A29" s="5" t="s">
        <v>5</v>
      </c>
      <c r="B29" s="6" t="s">
        <v>2</v>
      </c>
      <c r="C29" s="51">
        <f>C15*10.05%</f>
        <v>8572.0369499999997</v>
      </c>
      <c r="D29" s="51">
        <f t="shared" ref="D29:E29" si="5">D15*10.05%</f>
        <v>4286.0184749999999</v>
      </c>
      <c r="E29" s="51">
        <f t="shared" si="5"/>
        <v>4286.0184749999999</v>
      </c>
    </row>
    <row r="30" spans="1:7" ht="36.75" x14ac:dyDescent="0.3">
      <c r="A30" s="12" t="s">
        <v>6</v>
      </c>
      <c r="B30" s="6" t="s">
        <v>2</v>
      </c>
      <c r="C30" s="51">
        <v>4428</v>
      </c>
      <c r="D30" s="62">
        <f>C30/2</f>
        <v>2214</v>
      </c>
      <c r="E30" s="62">
        <f t="shared" si="2"/>
        <v>2214</v>
      </c>
    </row>
    <row r="31" spans="1:7" ht="25.5" x14ac:dyDescent="0.3">
      <c r="A31" s="12" t="s">
        <v>7</v>
      </c>
      <c r="B31" s="6" t="s">
        <v>2</v>
      </c>
      <c r="C31" s="51">
        <v>2863</v>
      </c>
      <c r="D31" s="62">
        <f>C31/2</f>
        <v>1431.5</v>
      </c>
      <c r="E31" s="62">
        <f t="shared" si="2"/>
        <v>1431.5</v>
      </c>
    </row>
    <row r="32" spans="1:7" ht="36.75" x14ac:dyDescent="0.3">
      <c r="A32" s="12" t="s">
        <v>8</v>
      </c>
      <c r="B32" s="6" t="s">
        <v>2</v>
      </c>
      <c r="C32" s="51"/>
      <c r="D32" s="62"/>
      <c r="E32" s="62"/>
    </row>
    <row r="33" spans="1:5" ht="38.25" customHeight="1" x14ac:dyDescent="0.3">
      <c r="A33" s="12" t="s">
        <v>9</v>
      </c>
      <c r="B33" s="6" t="s">
        <v>2</v>
      </c>
      <c r="C33" s="51">
        <v>9964</v>
      </c>
      <c r="D33" s="62">
        <f>C33/2</f>
        <v>4982</v>
      </c>
      <c r="E33" s="62">
        <f t="shared" si="2"/>
        <v>4982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25" workbookViewId="0">
      <selection activeCell="C32" sqref="C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8" customHeight="1" x14ac:dyDescent="0.3">
      <c r="A4" s="89" t="s">
        <v>53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24</v>
      </c>
      <c r="D11" s="54">
        <f>C11</f>
        <v>24</v>
      </c>
      <c r="E11" s="54">
        <f>D11</f>
        <v>24</v>
      </c>
    </row>
    <row r="12" spans="1:7" ht="25.5" x14ac:dyDescent="0.3">
      <c r="A12" s="10" t="s">
        <v>24</v>
      </c>
      <c r="B12" s="6" t="s">
        <v>2</v>
      </c>
      <c r="C12" s="19">
        <f>(C13-C32)/C11</f>
        <v>2453.14134375</v>
      </c>
      <c r="D12" s="19">
        <f t="shared" ref="D12:E12" si="0">(D13-D32)/D11</f>
        <v>1226.570671875</v>
      </c>
      <c r="E12" s="19">
        <f t="shared" si="0"/>
        <v>1226.570671875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83769.392250000004</v>
      </c>
      <c r="D13" s="51">
        <f t="shared" ref="D13:E13" si="1">D15+D29+D30+D33+D31+D32</f>
        <v>29645.696124999999</v>
      </c>
      <c r="E13" s="51">
        <f t="shared" si="1"/>
        <v>29645.696124999999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46884.5</v>
      </c>
      <c r="D15" s="51">
        <f t="shared" ref="D15:E15" si="3">D17+D20+D23+D26</f>
        <v>23442.25</v>
      </c>
      <c r="E15" s="51">
        <f t="shared" si="3"/>
        <v>23442.25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6" s="23" customFormat="1" ht="25.5" x14ac:dyDescent="0.3">
      <c r="A17" s="20" t="s">
        <v>30</v>
      </c>
      <c r="B17" s="60" t="s">
        <v>2</v>
      </c>
      <c r="C17" s="62">
        <v>4525.6000000000004</v>
      </c>
      <c r="D17" s="51">
        <f>C17/2</f>
        <v>2262.8000000000002</v>
      </c>
      <c r="E17" s="51">
        <f t="shared" si="2"/>
        <v>2262.8000000000002</v>
      </c>
    </row>
    <row r="18" spans="1:6" s="23" customFormat="1" x14ac:dyDescent="0.3">
      <c r="A18" s="27" t="s">
        <v>4</v>
      </c>
      <c r="B18" s="28" t="s">
        <v>3</v>
      </c>
      <c r="C18" s="42">
        <v>2</v>
      </c>
      <c r="D18" s="19">
        <f t="shared" si="2"/>
        <v>2</v>
      </c>
      <c r="E18" s="19">
        <f t="shared" si="2"/>
        <v>2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C17/C18/12*1000+200</f>
        <v>188766.66666666669</v>
      </c>
      <c r="D19" s="19">
        <f t="shared" si="2"/>
        <v>188766.66666666669</v>
      </c>
      <c r="E19" s="19">
        <f t="shared" si="2"/>
        <v>188766.66666666669</v>
      </c>
    </row>
    <row r="20" spans="1:6" s="23" customFormat="1" ht="25.5" x14ac:dyDescent="0.3">
      <c r="A20" s="20" t="s">
        <v>31</v>
      </c>
      <c r="B20" s="60" t="s">
        <v>2</v>
      </c>
      <c r="C20" s="62">
        <v>29283.4</v>
      </c>
      <c r="D20" s="51">
        <f>C20/2</f>
        <v>14641.7</v>
      </c>
      <c r="E20" s="51">
        <f t="shared" si="2"/>
        <v>14641.7</v>
      </c>
    </row>
    <row r="21" spans="1:6" s="23" customFormat="1" x14ac:dyDescent="0.3">
      <c r="A21" s="27" t="s">
        <v>4</v>
      </c>
      <c r="B21" s="28" t="s">
        <v>3</v>
      </c>
      <c r="C21" s="42">
        <v>11.28</v>
      </c>
      <c r="D21" s="19">
        <f t="shared" si="2"/>
        <v>11.28</v>
      </c>
      <c r="E21" s="19">
        <f t="shared" si="2"/>
        <v>11.28</v>
      </c>
    </row>
    <row r="22" spans="1:6" s="23" customFormat="1" ht="21.95" customHeight="1" x14ac:dyDescent="0.3">
      <c r="A22" s="27" t="s">
        <v>26</v>
      </c>
      <c r="B22" s="21" t="s">
        <v>27</v>
      </c>
      <c r="C22" s="35">
        <f>C20/12/C21*1000</f>
        <v>216337.17494089837</v>
      </c>
      <c r="D22" s="19">
        <f t="shared" si="2"/>
        <v>216337.17494089837</v>
      </c>
      <c r="E22" s="19">
        <f t="shared" si="2"/>
        <v>216337.17494089837</v>
      </c>
    </row>
    <row r="23" spans="1:6" ht="39" x14ac:dyDescent="0.3">
      <c r="A23" s="12" t="s">
        <v>37</v>
      </c>
      <c r="B23" s="58" t="s">
        <v>2</v>
      </c>
      <c r="C23" s="62">
        <v>2347.6999999999998</v>
      </c>
      <c r="D23" s="51">
        <f>C23/2</f>
        <v>1173.8499999999999</v>
      </c>
      <c r="E23" s="51">
        <f t="shared" si="2"/>
        <v>1173.8499999999999</v>
      </c>
    </row>
    <row r="24" spans="1:6" x14ac:dyDescent="0.3">
      <c r="A24" s="10" t="s">
        <v>4</v>
      </c>
      <c r="B24" s="11" t="s">
        <v>3</v>
      </c>
      <c r="C24" s="42">
        <v>1.5</v>
      </c>
      <c r="D24" s="19">
        <f t="shared" si="2"/>
        <v>1.5</v>
      </c>
      <c r="E24" s="19">
        <f t="shared" si="2"/>
        <v>1.5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130427.77777777778</v>
      </c>
      <c r="D25" s="19">
        <f t="shared" si="2"/>
        <v>130427.77777777778</v>
      </c>
      <c r="E25" s="19">
        <f t="shared" si="2"/>
        <v>130427.77777777778</v>
      </c>
    </row>
    <row r="26" spans="1:6" ht="25.5" x14ac:dyDescent="0.3">
      <c r="A26" s="5" t="s">
        <v>23</v>
      </c>
      <c r="B26" s="58" t="s">
        <v>2</v>
      </c>
      <c r="C26" s="62">
        <v>10727.8</v>
      </c>
      <c r="D26" s="51">
        <f>C26/2</f>
        <v>5363.9</v>
      </c>
      <c r="E26" s="51">
        <f t="shared" si="2"/>
        <v>5363.9</v>
      </c>
    </row>
    <row r="27" spans="1:6" x14ac:dyDescent="0.3">
      <c r="A27" s="10" t="s">
        <v>4</v>
      </c>
      <c r="B27" s="11" t="s">
        <v>3</v>
      </c>
      <c r="C27" s="42">
        <v>14</v>
      </c>
      <c r="D27" s="19">
        <f t="shared" si="2"/>
        <v>14</v>
      </c>
      <c r="E27" s="19">
        <f t="shared" si="2"/>
        <v>14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63855.952380952374</v>
      </c>
      <c r="D28" s="19">
        <f t="shared" si="2"/>
        <v>63855.952380952374</v>
      </c>
      <c r="E28" s="19">
        <f t="shared" si="2"/>
        <v>63855.952380952374</v>
      </c>
    </row>
    <row r="29" spans="1:6" ht="25.5" x14ac:dyDescent="0.3">
      <c r="A29" s="5" t="s">
        <v>5</v>
      </c>
      <c r="B29" s="6" t="s">
        <v>2</v>
      </c>
      <c r="C29" s="51">
        <f>C15*10.05%</f>
        <v>4711.8922499999999</v>
      </c>
      <c r="D29" s="51">
        <f t="shared" ref="D29:E29" si="4">D15*10.05%</f>
        <v>2355.9461249999999</v>
      </c>
      <c r="E29" s="51">
        <f t="shared" si="4"/>
        <v>2355.9461249999999</v>
      </c>
    </row>
    <row r="30" spans="1:6" ht="36.75" x14ac:dyDescent="0.3">
      <c r="A30" s="12" t="s">
        <v>6</v>
      </c>
      <c r="B30" s="6" t="s">
        <v>2</v>
      </c>
      <c r="C30" s="51">
        <v>3510</v>
      </c>
      <c r="D30" s="51">
        <f>C30/2</f>
        <v>1755</v>
      </c>
      <c r="E30" s="51">
        <f t="shared" si="2"/>
        <v>1755</v>
      </c>
      <c r="F30" s="47"/>
    </row>
    <row r="31" spans="1:6" ht="25.5" x14ac:dyDescent="0.3">
      <c r="A31" s="12" t="s">
        <v>7</v>
      </c>
      <c r="B31" s="6" t="s">
        <v>2</v>
      </c>
      <c r="C31" s="19">
        <v>0</v>
      </c>
      <c r="D31" s="19">
        <f t="shared" si="2"/>
        <v>0</v>
      </c>
      <c r="E31" s="19">
        <f t="shared" si="2"/>
        <v>0</v>
      </c>
    </row>
    <row r="32" spans="1:6" ht="36.75" x14ac:dyDescent="0.3">
      <c r="A32" s="12" t="s">
        <v>8</v>
      </c>
      <c r="B32" s="6" t="s">
        <v>2</v>
      </c>
      <c r="C32" s="51">
        <v>24894</v>
      </c>
      <c r="D32" s="51">
        <v>208</v>
      </c>
      <c r="E32" s="51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3769</v>
      </c>
      <c r="D33" s="51">
        <f>C33/2</f>
        <v>1884.5</v>
      </c>
      <c r="E33" s="51">
        <f t="shared" si="2"/>
        <v>1884.5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5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5.75" customHeight="1" x14ac:dyDescent="0.3">
      <c r="A4" s="89" t="s">
        <v>52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16" t="s">
        <v>19</v>
      </c>
      <c r="D10" s="16" t="s">
        <v>20</v>
      </c>
      <c r="E10" s="15" t="s">
        <v>14</v>
      </c>
    </row>
    <row r="11" spans="1:7" x14ac:dyDescent="0.3">
      <c r="A11" s="5" t="s">
        <v>21</v>
      </c>
      <c r="B11" s="6" t="s">
        <v>10</v>
      </c>
      <c r="C11" s="54">
        <v>32</v>
      </c>
      <c r="D11" s="54">
        <f>C11</f>
        <v>32</v>
      </c>
      <c r="E11" s="54">
        <f>D11</f>
        <v>32</v>
      </c>
    </row>
    <row r="12" spans="1:7" ht="25.5" x14ac:dyDescent="0.3">
      <c r="A12" s="10" t="s">
        <v>24</v>
      </c>
      <c r="B12" s="6" t="s">
        <v>2</v>
      </c>
      <c r="C12" s="17">
        <f>(C13-C32)/C11</f>
        <v>2393.3719609375003</v>
      </c>
      <c r="D12" s="17">
        <f t="shared" ref="D12:E12" si="0">(D13-D32)/D11</f>
        <v>1196.6859804687501</v>
      </c>
      <c r="E12" s="17">
        <f t="shared" si="0"/>
        <v>1196.6859804687501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102310.90275000001</v>
      </c>
      <c r="D13" s="51">
        <f t="shared" ref="D13:E13" si="1">D15+D29+D30+D33+D31+D32</f>
        <v>38501.951375000004</v>
      </c>
      <c r="E13" s="51">
        <f t="shared" si="1"/>
        <v>38501.951375000004</v>
      </c>
    </row>
    <row r="14" spans="1:7" x14ac:dyDescent="0.3">
      <c r="A14" s="8" t="s">
        <v>0</v>
      </c>
      <c r="B14" s="9"/>
      <c r="C14" s="17"/>
      <c r="D14" s="22">
        <f t="shared" ref="D14:E33" si="2">C14</f>
        <v>0</v>
      </c>
      <c r="E14" s="22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63">
        <f>C17+C20+C23+C26</f>
        <v>61705.500000000007</v>
      </c>
      <c r="D15" s="63">
        <f t="shared" ref="D15:E15" si="3">D17+D20+D23+D26</f>
        <v>30852.750000000004</v>
      </c>
      <c r="E15" s="63">
        <f t="shared" si="3"/>
        <v>30852.750000000004</v>
      </c>
    </row>
    <row r="16" spans="1:7" x14ac:dyDescent="0.3">
      <c r="A16" s="8" t="s">
        <v>1</v>
      </c>
      <c r="B16" s="9"/>
      <c r="C16" s="17"/>
      <c r="D16" s="22">
        <f t="shared" si="2"/>
        <v>0</v>
      </c>
      <c r="E16" s="22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5">
        <v>4579.8</v>
      </c>
      <c r="D17" s="64">
        <f>C17/2</f>
        <v>2289.9</v>
      </c>
      <c r="E17" s="64">
        <f t="shared" si="2"/>
        <v>2289.9</v>
      </c>
    </row>
    <row r="18" spans="1:5" s="23" customFormat="1" x14ac:dyDescent="0.3">
      <c r="A18" s="27" t="s">
        <v>4</v>
      </c>
      <c r="B18" s="28" t="s">
        <v>3</v>
      </c>
      <c r="C18" s="55">
        <v>2</v>
      </c>
      <c r="D18" s="82">
        <f t="shared" si="2"/>
        <v>2</v>
      </c>
      <c r="E18" s="82">
        <f t="shared" si="2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31">
        <f>C17/12/C18*1000</f>
        <v>190825.00000000003</v>
      </c>
      <c r="D19" s="22">
        <f t="shared" si="2"/>
        <v>190825.00000000003</v>
      </c>
      <c r="E19" s="22">
        <f t="shared" si="2"/>
        <v>190825.00000000003</v>
      </c>
    </row>
    <row r="20" spans="1:5" s="23" customFormat="1" ht="25.5" x14ac:dyDescent="0.3">
      <c r="A20" s="20" t="s">
        <v>31</v>
      </c>
      <c r="B20" s="60" t="s">
        <v>2</v>
      </c>
      <c r="C20" s="65">
        <v>41582.800000000003</v>
      </c>
      <c r="D20" s="62">
        <f>C20/2</f>
        <v>20791.400000000001</v>
      </c>
      <c r="E20" s="62">
        <f t="shared" si="2"/>
        <v>20791.400000000001</v>
      </c>
    </row>
    <row r="21" spans="1:5" x14ac:dyDescent="0.3">
      <c r="A21" s="10" t="s">
        <v>4</v>
      </c>
      <c r="B21" s="11" t="s">
        <v>3</v>
      </c>
      <c r="C21" s="32">
        <v>14.7</v>
      </c>
      <c r="D21" s="22">
        <f t="shared" si="2"/>
        <v>14.7</v>
      </c>
      <c r="E21" s="22">
        <f t="shared" si="2"/>
        <v>14.7</v>
      </c>
    </row>
    <row r="22" spans="1:5" ht="21.95" customHeight="1" x14ac:dyDescent="0.3">
      <c r="A22" s="10" t="s">
        <v>26</v>
      </c>
      <c r="B22" s="6" t="s">
        <v>27</v>
      </c>
      <c r="C22" s="31">
        <f>C20/12/C21*1000</f>
        <v>235730.15873015876</v>
      </c>
      <c r="D22" s="22">
        <f t="shared" si="2"/>
        <v>235730.15873015876</v>
      </c>
      <c r="E22" s="22">
        <f t="shared" si="2"/>
        <v>235730.15873015876</v>
      </c>
    </row>
    <row r="23" spans="1:5" ht="39" x14ac:dyDescent="0.3">
      <c r="A23" s="12" t="s">
        <v>37</v>
      </c>
      <c r="B23" s="58" t="s">
        <v>2</v>
      </c>
      <c r="C23" s="65">
        <v>4197.5</v>
      </c>
      <c r="D23" s="62">
        <f>C23/2</f>
        <v>2098.75</v>
      </c>
      <c r="E23" s="80">
        <f t="shared" si="2"/>
        <v>2098.75</v>
      </c>
    </row>
    <row r="24" spans="1:5" x14ac:dyDescent="0.3">
      <c r="A24" s="10" t="s">
        <v>4</v>
      </c>
      <c r="B24" s="11" t="s">
        <v>3</v>
      </c>
      <c r="C24" s="55">
        <v>2</v>
      </c>
      <c r="D24" s="82">
        <f t="shared" si="2"/>
        <v>2</v>
      </c>
      <c r="E24" s="82">
        <f t="shared" si="2"/>
        <v>2</v>
      </c>
    </row>
    <row r="25" spans="1:5" ht="21.95" customHeight="1" x14ac:dyDescent="0.3">
      <c r="A25" s="10" t="s">
        <v>26</v>
      </c>
      <c r="B25" s="6" t="s">
        <v>27</v>
      </c>
      <c r="C25" s="31">
        <f>C23/C24/12*1000</f>
        <v>174895.83333333334</v>
      </c>
      <c r="D25" s="22">
        <f t="shared" si="2"/>
        <v>174895.83333333334</v>
      </c>
      <c r="E25" s="22">
        <f t="shared" si="2"/>
        <v>174895.83333333334</v>
      </c>
    </row>
    <row r="26" spans="1:5" ht="25.5" x14ac:dyDescent="0.3">
      <c r="A26" s="5" t="s">
        <v>23</v>
      </c>
      <c r="B26" s="58" t="s">
        <v>2</v>
      </c>
      <c r="C26" s="65">
        <v>11345.4</v>
      </c>
      <c r="D26" s="64">
        <f>C26/2</f>
        <v>5672.7</v>
      </c>
      <c r="E26" s="64">
        <f t="shared" si="2"/>
        <v>5672.7</v>
      </c>
    </row>
    <row r="27" spans="1:5" x14ac:dyDescent="0.3">
      <c r="A27" s="10" t="s">
        <v>4</v>
      </c>
      <c r="B27" s="11" t="s">
        <v>3</v>
      </c>
      <c r="C27" s="32">
        <v>15</v>
      </c>
      <c r="D27" s="22">
        <f t="shared" si="2"/>
        <v>15</v>
      </c>
      <c r="E27" s="22">
        <f t="shared" si="2"/>
        <v>15</v>
      </c>
    </row>
    <row r="28" spans="1:5" ht="21.95" customHeight="1" x14ac:dyDescent="0.3">
      <c r="A28" s="10" t="s">
        <v>26</v>
      </c>
      <c r="B28" s="6" t="s">
        <v>27</v>
      </c>
      <c r="C28" s="31">
        <f>C26/12/C27*1000</f>
        <v>63029.999999999993</v>
      </c>
      <c r="D28" s="22">
        <f t="shared" si="2"/>
        <v>63029.999999999993</v>
      </c>
      <c r="E28" s="22">
        <f t="shared" si="2"/>
        <v>63029.999999999993</v>
      </c>
    </row>
    <row r="29" spans="1:5" ht="25.5" x14ac:dyDescent="0.3">
      <c r="A29" s="5" t="s">
        <v>5</v>
      </c>
      <c r="B29" s="6" t="s">
        <v>2</v>
      </c>
      <c r="C29" s="51">
        <f>C15*10.05%</f>
        <v>6201.4027500000011</v>
      </c>
      <c r="D29" s="51">
        <f t="shared" ref="D29:E29" si="4">D15*10.05%</f>
        <v>3100.7013750000006</v>
      </c>
      <c r="E29" s="51">
        <f t="shared" si="4"/>
        <v>3100.7013750000006</v>
      </c>
    </row>
    <row r="30" spans="1:5" ht="36.75" x14ac:dyDescent="0.3">
      <c r="A30" s="12" t="s">
        <v>6</v>
      </c>
      <c r="B30" s="6" t="s">
        <v>2</v>
      </c>
      <c r="C30" s="63">
        <v>3862</v>
      </c>
      <c r="D30" s="64">
        <f>C30/2</f>
        <v>1931</v>
      </c>
      <c r="E30" s="64">
        <f t="shared" si="2"/>
        <v>1931</v>
      </c>
    </row>
    <row r="31" spans="1:5" ht="25.5" x14ac:dyDescent="0.3">
      <c r="A31" s="12" t="s">
        <v>7</v>
      </c>
      <c r="B31" s="6" t="s">
        <v>2</v>
      </c>
      <c r="C31" s="17">
        <v>0</v>
      </c>
      <c r="D31" s="22">
        <f t="shared" si="2"/>
        <v>0</v>
      </c>
      <c r="E31" s="22">
        <f t="shared" si="2"/>
        <v>0</v>
      </c>
    </row>
    <row r="32" spans="1:5" ht="36.75" x14ac:dyDescent="0.3">
      <c r="A32" s="12" t="s">
        <v>8</v>
      </c>
      <c r="B32" s="6" t="s">
        <v>2</v>
      </c>
      <c r="C32" s="63">
        <v>25723</v>
      </c>
      <c r="D32" s="64">
        <v>208</v>
      </c>
      <c r="E32" s="64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63">
        <v>4819</v>
      </c>
      <c r="D33" s="64">
        <f>C33/2</f>
        <v>2409.5</v>
      </c>
      <c r="E33" s="64">
        <f t="shared" si="2"/>
        <v>2409.5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4"/>
  <sheetViews>
    <sheetView tabSelected="1" view="pageBreakPreview" topLeftCell="A7" zoomScale="60" zoomScaleNormal="100" workbookViewId="0">
      <selection activeCell="A7" sqref="A7"/>
    </sheetView>
  </sheetViews>
  <sheetFormatPr defaultColWidth="9.140625" defaultRowHeight="20.25" x14ac:dyDescent="0.3"/>
  <cols>
    <col min="1" max="1" width="67.85546875" style="2" customWidth="1"/>
    <col min="2" max="2" width="9.140625" style="3"/>
    <col min="3" max="3" width="15.42578125" style="36" customWidth="1"/>
    <col min="4" max="4" width="16" style="36" customWidth="1"/>
    <col min="5" max="5" width="14.42578125" style="36" customWidth="1"/>
    <col min="6" max="7" width="12" style="2" customWidth="1"/>
    <col min="8" max="16384" width="9.140625" style="2"/>
  </cols>
  <sheetData>
    <row r="1" spans="1:5" x14ac:dyDescent="0.3">
      <c r="A1" s="83" t="s">
        <v>15</v>
      </c>
      <c r="B1" s="83"/>
      <c r="C1" s="83"/>
      <c r="D1" s="83"/>
      <c r="E1" s="83"/>
    </row>
    <row r="2" spans="1:5" x14ac:dyDescent="0.3">
      <c r="A2" s="83" t="s">
        <v>66</v>
      </c>
      <c r="B2" s="83"/>
      <c r="C2" s="83"/>
      <c r="D2" s="83"/>
      <c r="E2" s="83"/>
    </row>
    <row r="3" spans="1:5" x14ac:dyDescent="0.3">
      <c r="A3" s="1"/>
    </row>
    <row r="4" spans="1:5" x14ac:dyDescent="0.3">
      <c r="A4" s="84" t="s">
        <v>29</v>
      </c>
      <c r="B4" s="84"/>
      <c r="C4" s="84"/>
      <c r="D4" s="84"/>
      <c r="E4" s="84"/>
    </row>
    <row r="5" spans="1:5" ht="15.75" customHeight="1" x14ac:dyDescent="0.3">
      <c r="A5" s="85" t="s">
        <v>16</v>
      </c>
      <c r="B5" s="85"/>
      <c r="C5" s="85"/>
      <c r="D5" s="85"/>
      <c r="E5" s="85"/>
    </row>
    <row r="6" spans="1:5" x14ac:dyDescent="0.3">
      <c r="A6" s="4"/>
    </row>
    <row r="7" spans="1:5" x14ac:dyDescent="0.3">
      <c r="A7" s="13" t="s">
        <v>17</v>
      </c>
    </row>
    <row r="8" spans="1:5" x14ac:dyDescent="0.3">
      <c r="A8" s="1"/>
    </row>
    <row r="9" spans="1:5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5" ht="40.5" x14ac:dyDescent="0.3">
      <c r="A10" s="86"/>
      <c r="B10" s="87"/>
      <c r="C10" s="37" t="s">
        <v>19</v>
      </c>
      <c r="D10" s="37" t="s">
        <v>20</v>
      </c>
      <c r="E10" s="38" t="s">
        <v>14</v>
      </c>
    </row>
    <row r="11" spans="1:5" x14ac:dyDescent="0.3">
      <c r="A11" s="5" t="s">
        <v>21</v>
      </c>
      <c r="B11" s="6" t="s">
        <v>10</v>
      </c>
      <c r="C11" s="54">
        <f>'СШ №1'!C11+'СШ №2'!C11+'Макинская СШ'!C11+'Казгородокска СШ '!C11+'Донская СШ'!C11+'Амангельдинская СШ'!C11+'Невская СШ'!C11+'Саулинская СШ'!C11+'Енбекшильдерская СШ'!C11+'Буландинская СШ'!C11+'Когамская СШ'!C11+'Бирсуатская СШ'!C11+'Кенащинская СШ'!C11+'Мамайская ОШ'!C11+'Заураловская ОШ'!C11+'Макпальская ОШ'!C11+'Баймурзинская ОШ'!C11+'Советская ОШ'!C11+'Заозерновская ОШ'!C11+'Кызыл-Уюмская ОШ'!C11+'Яблоновская ОШ'!C11+'Алгинская ОШ'!C11+'Краснофлотская ОШ'!C11+'Кудку агашСШ'!C11+'Каратальская НШ'!C11+'Джукейская НШ'!C11+'Трудовая НШ'!C11</f>
        <v>1780</v>
      </c>
      <c r="D11" s="54">
        <f>'СШ №1'!D11+'СШ №2'!D11+'Макинская СШ'!D11+'Казгородокска СШ '!D11+'Донская СШ'!D11+'Амангельдинская СШ'!D11+'Невская СШ'!D11+'Саулинская СШ'!D11+'Енбекшильдерская СШ'!D11+'Буландинская СШ'!D11+'Когамская СШ'!D11+'Бирсуатская СШ'!D11+'Кенащинская СШ'!D11+'Мамайская ОШ'!D11+'Заураловская ОШ'!D11+'Макпальская ОШ'!D11+'Баймурзинская ОШ'!D11+'Советская ОШ'!D11+'Заозерновская ОШ'!D11+'Кызыл-Уюмская ОШ'!D11+'Яблоновская ОШ'!D11+'Алгинская ОШ'!D11+'Краснофлотская ОШ'!D11+'Кудку агашСШ'!D11+'Каратальская НШ'!D11+'Джукейская НШ'!D11+'Трудовая НШ'!D11</f>
        <v>1780</v>
      </c>
      <c r="E11" s="54">
        <f>'СШ №1'!E11+'СШ №2'!E11+'Макинская СШ'!E11+'Казгородокска СШ '!E11+'Донская СШ'!E11+'Амангельдинская СШ'!E11+'Невская СШ'!E11+'Саулинская СШ'!E11+'Енбекшильдерская СШ'!E11+'Буландинская СШ'!E11+'Когамская СШ'!E11+'Бирсуатская СШ'!E11+'Кенащинская СШ'!E11+'Мамайская ОШ'!E11+'Заураловская ОШ'!E11+'Макпальская ОШ'!E11+'Баймурзинская ОШ'!E11+'Советская ОШ'!E11+'Заозерновская ОШ'!E11+'Кызыл-Уюмская ОШ'!E11+'Яблоновская ОШ'!E11+'Алгинская ОШ'!E11+'Краснофлотская ОШ'!E11+'Кудку агашСШ'!E11+'Каратальская НШ'!E11+'Джукейская НШ'!E11+'Трудовая НШ'!E11</f>
        <v>1780</v>
      </c>
    </row>
    <row r="12" spans="1:5" ht="25.5" x14ac:dyDescent="0.3">
      <c r="A12" s="10" t="s">
        <v>24</v>
      </c>
      <c r="B12" s="6" t="s">
        <v>2</v>
      </c>
      <c r="C12" s="19">
        <f t="shared" ref="C12:E12" si="0">(C13-C32)/C11</f>
        <v>1351.9917040730334</v>
      </c>
      <c r="D12" s="19">
        <f t="shared" si="0"/>
        <v>672.03283525280892</v>
      </c>
      <c r="E12" s="19">
        <f t="shared" si="0"/>
        <v>670.20186615168529</v>
      </c>
    </row>
    <row r="13" spans="1:5" ht="25.5" x14ac:dyDescent="0.3">
      <c r="A13" s="5" t="s">
        <v>11</v>
      </c>
      <c r="B13" s="6" t="s">
        <v>2</v>
      </c>
      <c r="C13" s="66">
        <f>'СШ №1'!C13+'СШ №2'!C13+'Макинская СШ'!C13+'Казгородокска СШ '!C13+'Донская СШ'!C13+'Амангельдинская СШ'!C13+'Невская СШ'!C13+'Саулинская СШ'!C13+'Енбекшильдерская СШ'!C13+'Буландинская СШ'!C13+'Когамская СШ'!C13+'Бирсуатская СШ'!C13+'Кенащинская СШ'!C13+'Мамайская ОШ'!C13+'Заураловская ОШ'!C13+'Макпальская ОШ'!C13+'Баймурзинская ОШ'!C13+'Советская ОШ'!C13+'Заозерновская ОШ'!C13+'Кызыл-Уюмская ОШ'!C13+'Яблоновская ОШ'!C13+'Алгинская ОШ'!C13+'Краснофлотская ОШ'!C13+'Кудку агашСШ'!C13+'Каратальская НШ'!C13+'Джукейская НШ'!C13+'Трудовая НШ'!C13</f>
        <v>2598119.2332499996</v>
      </c>
      <c r="D13" s="66">
        <f>'СШ №1'!D13+'СШ №2'!D13+'Макинская СШ'!D13+'Казгородокска СШ '!D13+'Донская СШ'!D13+'Амангельдинская СШ'!D13+'Невская СШ'!D13+'Саулинская СШ'!D13+'Енбекшильдерская СШ'!D13+'Буландинская СШ'!D13+'Когамская СШ'!D13+'Бирсуатская СШ'!D13+'Кенащинская СШ'!D13+'Мамайская ОШ'!D13+'Заураловская ОШ'!D13+'Макпальская ОШ'!D13+'Баймурзинская ОШ'!D13+'Советская ОШ'!D13+'Заозерновская ОШ'!D13+'Кызыл-Уюмская ОШ'!D13+'Яблоновская ОШ'!D13+'Алгинская ОШ'!D13+'Краснофлотская ОШ'!D13+'Кудку агашСШ'!D13+'Каратальская НШ'!D13+'Джукейская НШ'!D13+'Трудовая НШ'!D13</f>
        <v>1199862.4467499999</v>
      </c>
      <c r="E13" s="66">
        <f>'СШ №1'!E13+'СШ №2'!E13+'Макинская СШ'!E13+'Казгородокска СШ '!E13+'Донская СШ'!E13+'Амангельдинская СШ'!E13+'Невская СШ'!E13+'Саулинская СШ'!E13+'Енбекшильдерская СШ'!E13+'Буландинская СШ'!E13+'Когамская СШ'!E13+'Бирсуатская СШ'!E13+'Кенащинская СШ'!E13+'Мамайская ОШ'!E13+'Заураловская ОШ'!E13+'Макпальская ОШ'!E13+'Баймурзинская ОШ'!E13+'Советская ОШ'!E13+'Заозерновская ОШ'!E13+'Кызыл-Уюмская ОШ'!E13+'Яблоновская ОШ'!E13+'Алгинская ОШ'!E13+'Краснофлотская ОШ'!E13+'Кудку агашСШ'!E13+'Каратальская НШ'!E13+'Джукейская НШ'!E13+'Трудовая НШ'!E13</f>
        <v>1196603.3217499999</v>
      </c>
    </row>
    <row r="14" spans="1:5" x14ac:dyDescent="0.3">
      <c r="A14" s="8" t="s">
        <v>0</v>
      </c>
      <c r="B14" s="9"/>
      <c r="C14" s="39">
        <f>'СШ №1'!C14+'СШ №2'!C14+'Макинская СШ'!C14+'Казгородокска СШ '!C14+'Донская СШ'!C14+'Амангельдинская СШ'!C14+'Невская СШ'!C14+'Саулинская СШ'!C14+'Енбекшильдерская СШ'!C14+'Буландинская СШ'!C14+'Когамская СШ'!C14+'Бирсуатская СШ'!C14+'Кенащинская СШ'!C14+'Мамайская ОШ'!C14+'Заураловская ОШ'!C14+'Макпальская ОШ'!C14+'Баймурзинская ОШ'!C14+'Советская ОШ'!C14+'Заозерновская ОШ'!C14+'Кызыл-Уюмская ОШ'!C14+'Яблоновская ОШ'!C14+'Алгинская ОШ'!C14+'Краснофлотская ОШ'!C14+'Кудку агашСШ'!C14+'Каратальская НШ'!C14+'Джукейская НШ'!C14+'Трудовая НШ'!C14</f>
        <v>0</v>
      </c>
      <c r="D14" s="39">
        <f>'СШ №1'!D14+'СШ №2'!D14+'Макинская СШ'!D14+'Казгородокска СШ '!D14+'Донская СШ'!D14+'Амангельдинская СШ'!D14+'Невская СШ'!D14+'Саулинская СШ'!D14+'Енбекшильдерская СШ'!D14+'Буландинская СШ'!D14+'Когамская СШ'!D14+'Бирсуатская СШ'!D14+'Кенащинская СШ'!D14+'Мамайская ОШ'!D14+'Заураловская ОШ'!D14+'Макпальская ОШ'!D14+'Баймурзинская ОШ'!D14+'Советская ОШ'!D14+'Заозерновская ОШ'!D14+'Кызыл-Уюмская ОШ'!D14+'Яблоновская ОШ'!D14+'Алгинская ОШ'!D14+'Краснофлотская ОШ'!D14+'Кудку агашСШ'!D14+'Каратальская НШ'!D14+'Джукейская НШ'!D14+'Трудовая НШ'!D14</f>
        <v>0</v>
      </c>
      <c r="E14" s="39">
        <f>'СШ №1'!E14+'СШ №2'!E14+'Макинская СШ'!E14+'Казгородокска СШ '!E14+'Донская СШ'!E14+'Амангельдинская СШ'!E14+'Невская СШ'!E14+'Саулинская СШ'!E14+'Енбекшильдерская СШ'!E14+'Буландинская СШ'!E14+'Когамская СШ'!E14+'Бирсуатская СШ'!E14+'Кенащинская СШ'!E14+'Мамайская ОШ'!E14+'Заураловская ОШ'!E14+'Макпальская ОШ'!E14+'Баймурзинская ОШ'!E14+'Советская ОШ'!E14+'Заозерновская ОШ'!E14+'Кызыл-Уюмская ОШ'!E14+'Яблоновская ОШ'!E14+'Алгинская ОШ'!E14+'Краснофлотская ОШ'!E14+'Кудку агашСШ'!E14+'Каратальская НШ'!E14+'Джукейская НШ'!E14+'Трудовая НШ'!E14</f>
        <v>0</v>
      </c>
    </row>
    <row r="15" spans="1:5" ht="25.5" x14ac:dyDescent="0.3">
      <c r="A15" s="5" t="s">
        <v>12</v>
      </c>
      <c r="B15" s="6" t="s">
        <v>2</v>
      </c>
      <c r="C15" s="70">
        <f>'СШ №1'!C15+'СШ №2'!C15+'Казгородокска СШ '!C15+'Макинская СШ'!C15+'Донская СШ'!C15+'Амангельдинская СШ'!C15+'Невская СШ'!C15+'Кудку агашСШ'!C15+'Саулинская СШ'!C15+'Енбекшильдерская СШ'!C15+'Буландинская СШ'!C15+'Когамская СШ'!C15+'Бирсуатская СШ'!C15+'Кенащинская СШ'!C15+'Мамайская ОШ'!C15+'Заураловская ОШ'!C15+'Макпальская ОШ'!C15+'Баймурзинская ОШ'!C15+'Советская ОШ'!C15+'Заозерновская ОШ'!C15+'Кызыл-Уюмская ОШ'!C15+'Яблоновская ОШ'!C15+'Алгинская ОШ'!C15+'Краснофлотская ОШ'!C15+'Каратальская НШ'!C15+'Джукейская НШ'!C15+'Трудовая НШ'!C15</f>
        <v>1954941.6</v>
      </c>
      <c r="D15" s="70">
        <f>'СШ №1'!D15+'СШ №2'!D15+'Макинская СШ'!D15+'Казгородокска СШ '!D15+'Донская СШ'!D15+'Амангельдинская СШ'!D15+'Невская СШ'!D15+'Саулинская СШ'!D15+'Енбекшильдерская СШ'!D15+'Буландинская СШ'!D15+'Когамская СШ'!D15+'Бирсуатская СШ'!D15+'Кенащинская СШ'!D15+'Мамайская ОШ'!D15+'Заураловская ОШ'!D15+'Макпальская ОШ'!D15+'Баймурзинская ОШ'!D15+'Советская ОШ'!D15+'Заозерновская ОШ'!D15+'Кызыл-Уюмская ОШ'!D15+'Яблоновская ОШ'!D15+'Алгинская ОШ'!D15+'Краснофлотская ОШ'!D15+'Кудку агашСШ'!D15+'Каратальская НШ'!D15+'Джукейская НШ'!D15+'Трудовая НШ'!D15</f>
        <v>973893.5</v>
      </c>
      <c r="E15" s="70">
        <f>'СШ №1'!E15+'СШ №2'!E15+'Макинская СШ'!E15+'Казгородокска СШ '!E15+'Донская СШ'!E15+'Амангельдинская СШ'!E15+'Невская СШ'!E15+'Саулинская СШ'!E15+'Енбекшильдерская СШ'!E15+'Буландинская СШ'!E15+'Когамская СШ'!E15+'Бирсуатская СШ'!E15+'Кенащинская СШ'!E15+'Мамайская ОШ'!E15+'Заураловская ОШ'!E15+'Макпальская ОШ'!E15+'Баймурзинская ОШ'!E15+'Советская ОШ'!E15+'Заозерновская ОШ'!E15+'Кызыл-Уюмская ОШ'!E15+'Яблоновская ОШ'!E15+'Алгинская ОШ'!E15+'Краснофлотская ОШ'!E15+'Кудку агашСШ'!E15+'Каратальская НШ'!E15+'Джукейская НШ'!E15+'Трудовая НШ'!E15</f>
        <v>973893.5</v>
      </c>
    </row>
    <row r="16" spans="1:5" x14ac:dyDescent="0.3">
      <c r="A16" s="8" t="s">
        <v>1</v>
      </c>
      <c r="B16" s="9"/>
      <c r="C16" s="39">
        <f>'СШ №1'!C16+'СШ №2'!C16+'Макинская СШ'!C16+'Казгородокска СШ '!C16+'Донская СШ'!C16+'Амангельдинская СШ'!C16+'Невская СШ'!C16+'Саулинская СШ'!C16+'Енбекшильдерская СШ'!C16+'Буландинская СШ'!C16+'Когамская СШ'!C16+'Бирсуатская СШ'!C16+'Кенащинская СШ'!C16+'Мамайская ОШ'!C16+'Заураловская ОШ'!C16+'Макпальская ОШ'!C16+'Баймурзинская ОШ'!C16+'Советская ОШ'!C16+'Заозерновская ОШ'!C16+'Кызыл-Уюмская ОШ'!C16+'Яблоновская ОШ'!C16+'Алгинская ОШ'!C16+'Краснофлотская ОШ'!C16+'Кудку агашСШ'!C16+'Каратальская НШ'!C16+'Джукейская НШ'!C16+'Трудовая НШ'!C16</f>
        <v>0</v>
      </c>
      <c r="D16" s="39">
        <f>'СШ №1'!D16+'СШ №2'!D16+'Макинская СШ'!D16+'Казгородокска СШ '!D16+'Донская СШ'!D16+'Амангельдинская СШ'!D16+'Невская СШ'!D16+'Саулинская СШ'!D16+'Енбекшильдерская СШ'!D16+'Буландинская СШ'!D16+'Когамская СШ'!D16+'Бирсуатская СШ'!D16+'Кенащинская СШ'!D16+'Мамайская ОШ'!D16+'Заураловская ОШ'!D16+'Макпальская ОШ'!D16+'Баймурзинская ОШ'!D16+'Советская ОШ'!D16+'Заозерновская ОШ'!D16+'Кызыл-Уюмская ОШ'!D16+'Яблоновская ОШ'!D16+'Алгинская ОШ'!D16+'Краснофлотская ОШ'!D16+'Кудку агашСШ'!D16+'Каратальская НШ'!D16+'Джукейская НШ'!D16+'Трудовая НШ'!D16</f>
        <v>0</v>
      </c>
      <c r="E16" s="39">
        <f>'СШ №1'!E16+'СШ №2'!E16+'Макинская СШ'!E16+'Казгородокска СШ '!E16+'Донская СШ'!E16+'Амангельдинская СШ'!E16+'Невская СШ'!E16+'Саулинская СШ'!E16+'Енбекшильдерская СШ'!E16+'Буландинская СШ'!E16+'Когамская СШ'!E16+'Бирсуатская СШ'!E16+'Кенащинская СШ'!E16+'Мамайская ОШ'!E16+'Заураловская ОШ'!E16+'Макпальская ОШ'!E16+'Баймурзинская ОШ'!E16+'Советская ОШ'!E16+'Заозерновская ОШ'!E16+'Кызыл-Уюмская ОШ'!E16+'Яблоновская ОШ'!E16+'Алгинская ОШ'!E16+'Краснофлотская ОШ'!E16+'Кудку агашСШ'!E16+'Каратальская НШ'!E16+'Джукейская НШ'!E16+'Трудовая НШ'!E16</f>
        <v>0</v>
      </c>
    </row>
    <row r="17" spans="1:6" ht="25.5" x14ac:dyDescent="0.3">
      <c r="A17" s="5" t="s">
        <v>13</v>
      </c>
      <c r="B17" s="58" t="s">
        <v>2</v>
      </c>
      <c r="C17" s="50">
        <f>'СШ №1'!C17+'СШ №2'!C17+'Макинская СШ'!C17+'Казгородокска СШ '!C17+'Донская СШ'!C17+'Амангельдинская СШ'!C17+'Невская СШ'!C17+'Саулинская СШ'!C17+'Енбекшильдерская СШ'!C17+'Буландинская СШ'!C17+'Когамская СШ'!C17+'Бирсуатская СШ'!C17+'Кенащинская СШ'!C17+'Мамайская ОШ'!C17+'Заураловская ОШ'!C17+'Макпальская ОШ'!C17+'Баймурзинская ОШ'!C17+'Советская ОШ'!C17+'Заозерновская ОШ'!C17+'Кызыл-Уюмская ОШ'!C17+'Яблоновская ОШ'!C17+'Алгинская ОШ'!C17+'Краснофлотская ОШ'!C17+'Кудку агашСШ'!C17+'Каратальская НШ'!C17+'Джукейская НШ'!C17+'Трудовая НШ'!C17</f>
        <v>142126.20000000004</v>
      </c>
      <c r="D17" s="50">
        <f>'СШ №1'!D17+'СШ №2'!D17+'Макинская СШ'!D17+'Казгородокска СШ '!D17+'Донская СШ'!D17+'Амангельдинская СШ'!D17+'Невская СШ'!D17+'Саулинская СШ'!D17+'Енбекшильдерская СШ'!D17+'Буландинская СШ'!D17+'Когамская СШ'!D17+'Бирсуатская СШ'!D17+'Кенащинская СШ'!D17+'Мамайская ОШ'!D17+'Заураловская ОШ'!D17+'Макпальская ОШ'!D17+'Баймурзинская ОШ'!D17+'Советская ОШ'!D17+'Заозерновская ОШ'!D17+'Кызыл-Уюмская ОШ'!D17+'Яблоновская ОШ'!D17+'Алгинская ОШ'!D17+'Краснофлотская ОШ'!D17+'Кудку агашСШ'!D17+'Каратальская НШ'!D17+'Джукейская НШ'!D17+'Трудовая НШ'!D17</f>
        <v>71764.875000000015</v>
      </c>
      <c r="E17" s="50">
        <f>'СШ №1'!E17+'СШ №2'!E17+'Макинская СШ'!E17+'Казгородокска СШ '!E17+'Донская СШ'!E17+'Амангельдинская СШ'!E17+'Невская СШ'!E17+'Саулинская СШ'!E17+'Енбекшильдерская СШ'!E17+'Буландинская СШ'!E17+'Когамская СШ'!E17+'Бирсуатская СШ'!E17+'Кенащинская СШ'!E17+'Мамайская ОШ'!E17+'Заураловская ОШ'!E17+'Макпальская ОШ'!E17+'Баймурзинская ОШ'!E17+'Советская ОШ'!E17+'Заозерновская ОШ'!E17+'Кызыл-Уюмская ОШ'!E17+'Яблоновская ОШ'!E17+'Алгинская ОШ'!E17+'Краснофлотская ОШ'!E17+'Кудку агашСШ'!E17+'Каратальская НШ'!E17+'Джукейская НШ'!E17+'Трудовая НШ'!E17</f>
        <v>71764.875000000015</v>
      </c>
    </row>
    <row r="18" spans="1:6" x14ac:dyDescent="0.3">
      <c r="A18" s="10" t="s">
        <v>4</v>
      </c>
      <c r="B18" s="11" t="s">
        <v>3</v>
      </c>
      <c r="C18" s="46">
        <f>'СШ №1'!C18+'СШ №2'!C18+'Макинская СШ'!C18+'Казгородокска СШ '!C18+'Донская СШ'!C18+'Амангельдинская СШ'!C18+'Невская СШ'!C18+'Саулинская СШ'!C18+'Енбекшильдерская СШ'!C18+'Буландинская СШ'!C18+'Когамская СШ'!C18+'Бирсуатская СШ'!C18+'Кенащинская СШ'!C18+'Мамайская ОШ'!C18+'Заураловская ОШ'!C18+'Макпальская ОШ'!C18+'Баймурзинская ОШ'!C18+'Советская ОШ'!C18+'Заозерновская ОШ'!C18+'Кызыл-Уюмская ОШ'!C18+'Яблоновская ОШ'!C18+'Алгинская ОШ'!C18+'Краснофлотская ОШ'!C18+'Кудку агашСШ'!C18+'Каратальская НШ'!C18+'Джукейская НШ'!C18+'Трудовая НШ'!C18</f>
        <v>60.5</v>
      </c>
      <c r="D18" s="46">
        <f>'СШ №1'!D18+'СШ №2'!D18+'Макинская СШ'!D18+'Казгородокска СШ '!D18+'Донская СШ'!D18+'Амангельдинская СШ'!D18+'Невская СШ'!D18+'Саулинская СШ'!D18+'Енбекшильдерская СШ'!D18+'Буландинская СШ'!D18+'Когамская СШ'!D18+'Бирсуатская СШ'!D18+'Кенащинская СШ'!D18+'Мамайская ОШ'!D18+'Заураловская ОШ'!D18+'Макпальская ОШ'!D18+'Баймурзинская ОШ'!D18+'Советская ОШ'!D18+'Заозерновская ОШ'!D18+'Кызыл-Уюмская ОШ'!D18+'Яблоновская ОШ'!D18+'Алгинская ОШ'!D18+'Краснофлотская ОШ'!D18+'Кудку агашСШ'!D18+'Каратальская НШ'!D18+'Джукейская НШ'!D18+'Трудовая НШ'!D18</f>
        <v>60.5</v>
      </c>
      <c r="E18" s="46">
        <f>'СШ №1'!E18+'СШ №2'!E18+'Макинская СШ'!E18+'Казгородокска СШ '!E18+'Донская СШ'!E18+'Амангельдинская СШ'!E18+'Невская СШ'!E18+'Саулинская СШ'!E18+'Енбекшильдерская СШ'!E18+'Буландинская СШ'!E18+'Когамская СШ'!E18+'Бирсуатская СШ'!E18+'Кенащинская СШ'!E18+'Мамайская ОШ'!E18+'Заураловская ОШ'!E18+'Макпальская ОШ'!E18+'Баймурзинская ОШ'!E18+'Советская ОШ'!E18+'Заозерновская ОШ'!E18+'Кызыл-Уюмская ОШ'!E18+'Яблоновская ОШ'!E18+'Алгинская ОШ'!E18+'Краснофлотская ОШ'!E18+'Кудку агашСШ'!E18+'Каратальская НШ'!E18+'Джукейская НШ'!E18+'Трудовая НШ'!E18</f>
        <v>60.5</v>
      </c>
    </row>
    <row r="19" spans="1:6" ht="21.95" customHeight="1" x14ac:dyDescent="0.3">
      <c r="A19" s="10" t="s">
        <v>26</v>
      </c>
      <c r="B19" s="6" t="s">
        <v>27</v>
      </c>
      <c r="C19" s="35">
        <f>C17/C18/12*1000</f>
        <v>195766.11570247941</v>
      </c>
      <c r="D19" s="35">
        <f t="shared" ref="D19:E19" si="1">C19</f>
        <v>195766.11570247941</v>
      </c>
      <c r="E19" s="35">
        <f t="shared" si="1"/>
        <v>195766.11570247941</v>
      </c>
    </row>
    <row r="20" spans="1:6" ht="25.5" x14ac:dyDescent="0.3">
      <c r="A20" s="5" t="s">
        <v>22</v>
      </c>
      <c r="B20" s="58" t="s">
        <v>2</v>
      </c>
      <c r="C20" s="50">
        <f>'СШ №1'!C20+'СШ №2'!C20+'Макинская СШ'!C20+'Казгородокска СШ '!C20+'Донская СШ'!C20+'Амангельдинская СШ'!C20+'Невская СШ'!C20+'Саулинская СШ'!C20+'Енбекшильдерская СШ'!C20+'Буландинская СШ'!C20+'Когамская СШ'!C20+'Бирсуатская СШ'!C20+'Кенащинская СШ'!C20+'Мамайская ОШ'!C20+'Заураловская ОШ'!C20+'Макпальская ОШ'!C20+'Баймурзинская ОШ'!C20+'Советская ОШ'!C20+'Заозерновская ОШ'!C20+'Кызыл-Уюмская ОШ'!C20+'Яблоновская ОШ'!C20+'Алгинская ОШ'!C20+'Краснофлотская ОШ'!C20+'Кудку агашСШ'!C20+'Каратальская НШ'!C20+'Джукейская НШ'!C20+'Трудовая НШ'!C20</f>
        <v>1417043.7</v>
      </c>
      <c r="D20" s="50">
        <f>'СШ №1'!D20+'СШ №2'!D20+'Макинская СШ'!D20+'Казгородокска СШ '!D20+'Донская СШ'!D20+'Амангельдинская СШ'!D20+'Невская СШ'!D20+'Саулинская СШ'!D20+'Енбекшильдерская СШ'!D20+'Буландинская СШ'!D20+'Когамская СШ'!D20+'Бирсуатская СШ'!D20+'Кенащинская СШ'!D20+'Мамайская ОШ'!D20+'Заураловская ОШ'!D20+'Макпальская ОШ'!D20+'Баймурзинская ОШ'!D20+'Советская ОШ'!D20+'Заозерновская ОШ'!D20+'Кызыл-Уюмская ОШ'!D20+'Яблоновская ОШ'!D20+'Алгинская ОШ'!D20+'Краснофлотская ОШ'!D20+'Кудку агашСШ'!D20+'Каратальская НШ'!D20+'Джукейская НШ'!D20+'Трудовая НШ'!D20</f>
        <v>708521.85</v>
      </c>
      <c r="E20" s="50">
        <f>'СШ №1'!E20+'СШ №2'!E20+'Макинская СШ'!E20+'Казгородокска СШ '!E20+'Донская СШ'!E20+'Амангельдинская СШ'!E20+'Невская СШ'!E20+'Саулинская СШ'!E20+'Енбекшильдерская СШ'!E20+'Буландинская СШ'!E20+'Когамская СШ'!E20+'Бирсуатская СШ'!E20+'Кенащинская СШ'!E20+'Мамайская ОШ'!E20+'Заураловская ОШ'!E20+'Макпальская ОШ'!E20+'Баймурзинская ОШ'!E20+'Советская ОШ'!E20+'Заозерновская ОШ'!E20+'Кызыл-Уюмская ОШ'!E20+'Яблоновская ОШ'!E20+'Алгинская ОШ'!E20+'Краснофлотская ОШ'!E20+'Кудку агашСШ'!E20+'Каратальская НШ'!E20+'Джукейская НШ'!E20+'Трудовая НШ'!E20</f>
        <v>708521.85</v>
      </c>
    </row>
    <row r="21" spans="1:6" x14ac:dyDescent="0.3">
      <c r="A21" s="10" t="s">
        <v>4</v>
      </c>
      <c r="B21" s="11" t="s">
        <v>3</v>
      </c>
      <c r="C21" s="46">
        <f>'СШ №1'!C21+'СШ №2'!C21+'Макинская СШ'!C21+'Казгородокска СШ '!C21+'Донская СШ'!C21+'Амангельдинская СШ'!C21+'Невская СШ'!C21+'Саулинская СШ'!C21+'Енбекшильдерская СШ'!C21+'Буландинская СШ'!C21+'Когамская СШ'!C21+'Бирсуатская СШ'!C21+'Кенащинская СШ'!C21+'Мамайская ОШ'!C21+'Заураловская ОШ'!C21+'Макпальская ОШ'!C21+'Баймурзинская ОШ'!C21+'Советская ОШ'!C21+'Заозерновская ОШ'!C21+'Кызыл-Уюмская ОШ'!C21+'Яблоновская ОШ'!C21+'Алгинская ОШ'!C21+'Краснофлотская ОШ'!C21+'Кудку агашСШ'!C21+'Каратальская НШ'!C21+'Джукейская НШ'!C21+'Трудовая НШ'!C21</f>
        <v>490.72</v>
      </c>
      <c r="D21" s="46">
        <f>'СШ №1'!D21+'СШ №2'!D21+'Макинская СШ'!D21+'Казгородокска СШ '!D21+'Донская СШ'!D21+'Амангельдинская СШ'!D21+'Невская СШ'!D21+'Саулинская СШ'!D21+'Енбекшильдерская СШ'!D21+'Буландинская СШ'!D21+'Когамская СШ'!D21+'Бирсуатская СШ'!D21+'Кенащинская СШ'!D21+'Мамайская ОШ'!D21+'Заураловская ОШ'!D21+'Макпальская ОШ'!D21+'Баймурзинская ОШ'!D21+'Советская ОШ'!D21+'Заозерновская ОШ'!D21+'Кызыл-Уюмская ОШ'!D21+'Яблоновская ОШ'!D21+'Алгинская ОШ'!D21+'Краснофлотская ОШ'!D21+'Кудку агашСШ'!D21+'Каратальская НШ'!D21+'Джукейская НШ'!D21+'Трудовая НШ'!D21</f>
        <v>490.72</v>
      </c>
      <c r="E21" s="46">
        <f>'СШ №1'!E21+'СШ №2'!E21+'Макинская СШ'!E21+'Казгородокска СШ '!E21+'Донская СШ'!E21+'Амангельдинская СШ'!E21+'Невская СШ'!E21+'Саулинская СШ'!E21+'Енбекшильдерская СШ'!E21+'Буландинская СШ'!E21+'Когамская СШ'!E21+'Бирсуатская СШ'!E21+'Кенащинская СШ'!E21+'Мамайская ОШ'!E21+'Заураловская ОШ'!E21+'Макпальская ОШ'!E21+'Баймурзинская ОШ'!E21+'Советская ОШ'!E21+'Заозерновская ОШ'!E21+'Кызыл-Уюмская ОШ'!E21+'Яблоновская ОШ'!E21+'Алгинская ОШ'!E21+'Краснофлотская ОШ'!E21+'Кудку агашСШ'!E21+'Каратальская НШ'!E21+'Джукейская НШ'!E21+'Трудовая НШ'!E21</f>
        <v>490.72</v>
      </c>
    </row>
    <row r="22" spans="1:6" ht="21.95" customHeight="1" x14ac:dyDescent="0.3">
      <c r="A22" s="10" t="s">
        <v>26</v>
      </c>
      <c r="B22" s="6" t="s">
        <v>27</v>
      </c>
      <c r="C22" s="35">
        <f>C20/12/C21*1000</f>
        <v>240640.23271926961</v>
      </c>
      <c r="D22" s="35">
        <f t="shared" ref="D22:E22" si="2">C22</f>
        <v>240640.23271926961</v>
      </c>
      <c r="E22" s="35">
        <f t="shared" si="2"/>
        <v>240640.23271926961</v>
      </c>
    </row>
    <row r="23" spans="1:6" ht="42" customHeight="1" x14ac:dyDescent="0.3">
      <c r="A23" s="12" t="s">
        <v>37</v>
      </c>
      <c r="B23" s="58" t="s">
        <v>2</v>
      </c>
      <c r="C23" s="50">
        <f>'СШ №1'!C23+'СШ №2'!C23+'Макинская СШ'!C23+'Казгородокска СШ '!C23+'Донская СШ'!C23+'Амангельдинская СШ'!C23+'Невская СШ'!C23+'Саулинская СШ'!C23+'Енбекшильдерская СШ'!C23+'Буландинская СШ'!C23+'Когамская СШ'!C23+'Бирсуатская СШ'!C23+'Кенащинская СШ'!C23+'Мамайская ОШ'!C23+'Заураловская ОШ'!C23+'Макпальская ОШ'!C23+'Баймурзинская ОШ'!C23+'Советская ОШ'!C23+'Заозерновская ОШ'!C23+'Кызыл-Уюмская ОШ'!C23+'Яблоновская ОШ'!C23+'Алгинская ОШ'!C23+'Краснофлотская ОШ'!C23+'Кудку агашСШ'!C23+'Каратальская НШ'!C23+'Джукейская НШ'!C23+'Трудовая НШ'!C23</f>
        <v>98407.39999999998</v>
      </c>
      <c r="D23" s="50">
        <f>'СШ №1'!D23+'СШ №2'!D23+'Макинская СШ'!D23+'Казгородокска СШ '!D23+'Донская СШ'!D23+'Амангельдинская СШ'!D23+'Невская СШ'!D23+'Саулинская СШ'!D23+'Енбекшильдерская СШ'!D23+'Буландинская СШ'!D23+'Когамская СШ'!D23+'Бирсуатская СШ'!D23+'Кенащинская СШ'!D23+'Мамайская ОШ'!D23+'Заураловская ОШ'!D23+'Макпальская ОШ'!D23+'Баймурзинская ОШ'!D23+'Советская ОШ'!D23+'Заозерновская ОШ'!D23+'Кызыл-Уюмская ОШ'!D23+'Яблоновская ОШ'!D23+'Алгинская ОШ'!D23+'Краснофлотская ОШ'!D23+'Кудку агашСШ'!D23+'Каратальская НШ'!D23+'Джукейская НШ'!D23+'Трудовая НШ'!D23</f>
        <v>49203.69999999999</v>
      </c>
      <c r="E23" s="50">
        <f>'СШ №1'!E23+'СШ №2'!E23+'Макинская СШ'!E23+'Казгородокска СШ '!E23+'Донская СШ'!E23+'Амангельдинская СШ'!E23+'Невская СШ'!E23+'Саулинская СШ'!E23+'Енбекшильдерская СШ'!E23+'Буландинская СШ'!E23+'Когамская СШ'!E23+'Бирсуатская СШ'!E23+'Кенащинская СШ'!E23+'Мамайская ОШ'!E23+'Заураловская ОШ'!E23+'Макпальская ОШ'!E23+'Баймурзинская ОШ'!E23+'Советская ОШ'!E23+'Заозерновская ОШ'!E23+'Кызыл-Уюмская ОШ'!E23+'Яблоновская ОШ'!E23+'Алгинская ОШ'!E23+'Краснофлотская ОШ'!E23+'Кудку агашСШ'!E23+'Каратальская НШ'!E23+'Джукейская НШ'!E23+'Трудовая НШ'!E23</f>
        <v>48218.349999999984</v>
      </c>
    </row>
    <row r="24" spans="1:6" x14ac:dyDescent="0.3">
      <c r="A24" s="10" t="s">
        <v>4</v>
      </c>
      <c r="B24" s="11" t="s">
        <v>3</v>
      </c>
      <c r="C24" s="59">
        <f>'СШ №1'!C24+'СШ №2'!C24+'Макинская СШ'!C24+'Казгородокска СШ '!C24+'Донская СШ'!C24+'Амангельдинская СШ'!C24+'Невская СШ'!C24+'Саулинская СШ'!C24+'Енбекшильдерская СШ'!C24+'Буландинская СШ'!C24+'Когамская СШ'!C24+'Бирсуатская СШ'!C24+'Кенащинская СШ'!C24+'Мамайская ОШ'!C24+'Заураловская ОШ'!C24+'Макпальская ОШ'!C24+'Баймурзинская ОШ'!C24+'Советская ОШ'!C24+'Заозерновская ОШ'!C24+'Кызыл-Уюмская ОШ'!C24+'Яблоновская ОШ'!C24+'Алгинская ОШ'!C24+'Краснофлотская ОШ'!C24+'Кудку агашСШ'!C24+'Каратальская НШ'!C24+'Джукейская НШ'!C24+'Трудовая НШ'!C24</f>
        <v>55.75</v>
      </c>
      <c r="D24" s="59">
        <f>'СШ №1'!D24+'СШ №2'!D24+'Макинская СШ'!D24+'Казгородокска СШ '!D24+'Донская СШ'!D24+'Амангельдинская СШ'!D24+'Невская СШ'!D24+'Саулинская СШ'!D24+'Енбекшильдерская СШ'!D24+'Буландинская СШ'!D24+'Когамская СШ'!D24+'Бирсуатская СШ'!D24+'Кенащинская СШ'!D24+'Мамайская ОШ'!D24+'Заураловская ОШ'!D24+'Макпальская ОШ'!D24+'Баймурзинская ОШ'!D24+'Советская ОШ'!D24+'Заозерновская ОШ'!D24+'Кызыл-Уюмская ОШ'!D24+'Яблоновская ОШ'!D24+'Алгинская ОШ'!D24+'Краснофлотская ОШ'!D24+'Кудку агашСШ'!D24+'Каратальская НШ'!D24+'Джукейская НШ'!D24+'Трудовая НШ'!D24</f>
        <v>55.75</v>
      </c>
      <c r="E24" s="59">
        <f>'СШ №1'!E24+'СШ №2'!E24+'Макинская СШ'!E24+'Казгородокска СШ '!E24+'Донская СШ'!E24+'Амангельдинская СШ'!E24+'Невская СШ'!E24+'Саулинская СШ'!E24+'Енбекшильдерская СШ'!E24+'Буландинская СШ'!E24+'Когамская СШ'!E24+'Бирсуатская СШ'!E24+'Кенащинская СШ'!E24+'Мамайская ОШ'!E24+'Заураловская ОШ'!E24+'Макпальская ОШ'!E24+'Баймурзинская ОШ'!E24+'Советская ОШ'!E24+'Заозерновская ОШ'!E24+'Кызыл-Уюмская ОШ'!E24+'Яблоновская ОШ'!E24+'Алгинская ОШ'!E24+'Краснофлотская ОШ'!E24+'Кудку агашСШ'!E24+'Каратальская НШ'!E24+'Джукейская НШ'!E24+'Трудовая НШ'!E24</f>
        <v>55.75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147096.2630792227</v>
      </c>
      <c r="D25" s="35">
        <f t="shared" ref="D25:E25" si="3">C25</f>
        <v>147096.2630792227</v>
      </c>
      <c r="E25" s="35">
        <f t="shared" si="3"/>
        <v>147096.2630792227</v>
      </c>
    </row>
    <row r="26" spans="1:6" ht="25.5" x14ac:dyDescent="0.3">
      <c r="A26" s="5" t="s">
        <v>23</v>
      </c>
      <c r="B26" s="58" t="s">
        <v>2</v>
      </c>
      <c r="C26" s="50">
        <f>'СШ №1'!C26+'СШ №2'!C26+'Макинская СШ'!C26+'Казгородокска СШ '!C26+'Донская СШ'!C26+'Амангельдинская СШ'!C26+'Невская СШ'!C26+'Саулинская СШ'!C26+'Енбекшильдерская СШ'!C26+'Буландинская СШ'!C26+'Когамская СШ'!C26+'Бирсуатская СШ'!C26+'Кенащинская СШ'!C26+'Мамайская ОШ'!C26+'Заураловская ОШ'!C26+'Макпальская ОШ'!C26+'Баймурзинская ОШ'!C26+'Советская ОШ'!C26+'Заозерновская ОШ'!C26+'Кызыл-Уюмская ОШ'!C26+'Яблоновская ОШ'!C26+'Алгинская ОШ'!C26+'Краснофлотская ОШ'!C26+'Кудку агашСШ'!C26+'Каратальская НШ'!C26+'Джукейская НШ'!C26+'Трудовая НШ'!C26</f>
        <v>297364.3</v>
      </c>
      <c r="D26" s="50">
        <f>'СШ №1'!D26+'СШ №2'!D26+'Макинская СШ'!D26+'Казгородокска СШ '!D26+'Донская СШ'!D26+'Амангельдинская СШ'!D26+'Невская СШ'!D26+'Саулинская СШ'!D26+'Енбекшильдерская СШ'!D26+'Буландинская СШ'!D26+'Когамская СШ'!D26+'Бирсуатская СШ'!D26+'Кенащинская СШ'!D26+'Мамайская ОШ'!D26+'Заураловская ОШ'!D26+'Макпальская ОШ'!D26+'Баймурзинская ОШ'!D26+'Советская ОШ'!D26+'Заозерновская ОШ'!D26+'Кызыл-Уюмская ОШ'!D26+'Яблоновская ОШ'!D26+'Алгинская ОШ'!D26+'Краснофлотская ОШ'!D26+'Кудку агашСШ'!D26+'Каратальская НШ'!D26+'Джукейская НШ'!D26+'Трудовая НШ'!D26</f>
        <v>148682.15</v>
      </c>
      <c r="E26" s="50">
        <f>'СШ №1'!E26+'СШ №2'!E26+'Макинская СШ'!E26+'Казгородокска СШ '!E26+'Донская СШ'!E26+'Амангельдинская СШ'!E26+'Невская СШ'!E26+'Саулинская СШ'!E26+'Енбекшильдерская СШ'!E26+'Буландинская СШ'!E26+'Когамская СШ'!E26+'Бирсуатская СШ'!E26+'Кенащинская СШ'!E26+'Мамайская ОШ'!E26+'Заураловская ОШ'!E26+'Макпальская ОШ'!E26+'Баймурзинская ОШ'!E26+'Советская ОШ'!E26+'Заозерновская ОШ'!E26+'Кызыл-Уюмская ОШ'!E26+'Яблоновская ОШ'!E26+'Алгинская ОШ'!E26+'Краснофлотская ОШ'!E26+'Кудку агашСШ'!E26+'Каратальская НШ'!E26+'Джукейская НШ'!E26+'Трудовая НШ'!E26</f>
        <v>144666.91249999998</v>
      </c>
    </row>
    <row r="27" spans="1:6" x14ac:dyDescent="0.3">
      <c r="A27" s="10" t="s">
        <v>4</v>
      </c>
      <c r="B27" s="11" t="s">
        <v>3</v>
      </c>
      <c r="C27" s="59">
        <f>'СШ №1'!C27+'СШ №2'!C27+'Макинская СШ'!C27+'Казгородокска СШ '!C27+'Донская СШ'!C27+'Амангельдинская СШ'!C27+'Невская СШ'!C27+'Саулинская СШ'!C27+'Енбекшильдерская СШ'!C27+'Буландинская СШ'!C27+'Когамская СШ'!C27+'Бирсуатская СШ'!C27+'Кенащинская СШ'!C27+'Мамайская ОШ'!C27+'Заураловская ОШ'!C27+'Макпальская ОШ'!C27+'Баймурзинская ОШ'!C27+'Советская ОШ'!C27+'Заозерновская ОШ'!C27+'Кызыл-Уюмская ОШ'!C27+'Яблоновская ОШ'!C27+'Алгинская ОШ'!C27+'Краснофлотская ОШ'!C27+'Кудку агашСШ'!C27+'Каратальская НШ'!C27+'Джукейская НШ'!C27+'Трудовая НШ'!C27</f>
        <v>387.25</v>
      </c>
      <c r="D27" s="59">
        <f>'СШ №1'!D27+'СШ №2'!D27+'Макинская СШ'!D27+'Казгородокска СШ '!D27+'Донская СШ'!D27+'Амангельдинская СШ'!D27+'Невская СШ'!D27+'Саулинская СШ'!D27+'Енбекшильдерская СШ'!D27+'Буландинская СШ'!D27+'Когамская СШ'!D27+'Бирсуатская СШ'!D27+'Кенащинская СШ'!D27+'Мамайская ОШ'!D27+'Заураловская ОШ'!D27+'Макпальская ОШ'!D27+'Баймурзинская ОШ'!D27+'Советская ОШ'!D27+'Заозерновская ОШ'!D27+'Кызыл-Уюмская ОШ'!D27+'Яблоновская ОШ'!D27+'Алгинская ОШ'!D27+'Краснофлотская ОШ'!D27+'Кудку агашСШ'!D27+'Каратальская НШ'!D27+'Джукейская НШ'!D27+'Трудовая НШ'!D27</f>
        <v>387.25</v>
      </c>
      <c r="E27" s="59">
        <f>'СШ №1'!E27+'СШ №2'!E27+'Макинская СШ'!E27+'Казгородокска СШ '!E27+'Донская СШ'!E27+'Амангельдинская СШ'!E27+'Невская СШ'!E27+'Саулинская СШ'!E27+'Енбекшильдерская СШ'!E27+'Буландинская СШ'!E27+'Когамская СШ'!E27+'Бирсуатская СШ'!E27+'Кенащинская СШ'!E27+'Мамайская ОШ'!E27+'Заураловская ОШ'!E27+'Макпальская ОШ'!E27+'Баймурзинская ОШ'!E27+'Советская ОШ'!E27+'Заозерновская ОШ'!E27+'Кызыл-Уюмская ОШ'!E27+'Яблоновская ОШ'!E27+'Алгинская ОШ'!E27+'Краснофлотская ОШ'!E27+'Кудку агашСШ'!E27+'Каратальская НШ'!E27+'Джукейская НШ'!E27+'Трудовая НШ'!E27</f>
        <v>387.25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63990.596083494733</v>
      </c>
      <c r="D28" s="35">
        <f t="shared" ref="D28:E28" si="4">C28</f>
        <v>63990.596083494733</v>
      </c>
      <c r="E28" s="35">
        <f t="shared" si="4"/>
        <v>63990.596083494733</v>
      </c>
    </row>
    <row r="29" spans="1:6" ht="25.5" x14ac:dyDescent="0.3">
      <c r="A29" s="5" t="s">
        <v>5</v>
      </c>
      <c r="B29" s="6" t="s">
        <v>2</v>
      </c>
      <c r="C29" s="71">
        <f>'СШ №1'!C29+'СШ №2'!C29+'Макинская СШ'!C29+'Казгородокска СШ '!C29+'Донская СШ'!C29+'Амангельдинская СШ'!C29+'Невская СШ'!C29+'Саулинская СШ'!C29+'Енбекшильдерская СШ'!C29+'Буландинская СШ'!C29+'Когамская СШ'!C29+'Бирсуатская СШ'!C29+'Кенащинская СШ'!C29+'Мамайская ОШ'!C29+'Заураловская ОШ'!C29+'Макпальская ОШ'!C29+'Баймурзинская ОШ'!C29+'Советская ОШ'!C29+'Заозерновская ОШ'!C29+'Кызыл-Уюмская ОШ'!C29+'Яблоновская ОШ'!C29+'Алгинская ОШ'!C29+'Краснофлотская ОШ'!C29+'Кудку агашСШ'!C29+'Каратальская НШ'!C29+'Джукейская НШ'!C29+'Трудовая НШ'!C29</f>
        <v>198594.33325</v>
      </c>
      <c r="D29" s="71">
        <f>'СШ №1'!D29+'СШ №2'!D29+'Макинская СШ'!D29+'Казгородокска СШ '!D29+'Донская СШ'!D29+'Амангельдинская СШ'!D29+'Невская СШ'!D29+'Саулинская СШ'!D29+'Енбекшильдерская СШ'!D29+'Буландинская СШ'!D29+'Когамская СШ'!D29+'Бирсуатская СШ'!D29+'Кенащинская СШ'!D29+'Мамайская ОШ'!D29+'Заураловская ОШ'!D29+'Макпальская ОШ'!D29+'Баймурзинская ОШ'!D29+'Советская ОШ'!D29+'Заозерновская ОШ'!D29+'Кызыл-Уюмская ОШ'!D29+'Яблоновская ОШ'!D29+'Алгинская ОШ'!D29+'Краснофлотская ОШ'!D29+'Кудку агашСШ'!D29+'Каратальская НШ'!D29+'Джукейская НШ'!D29+'Трудовая НШ'!D29</f>
        <v>97876.296749999994</v>
      </c>
      <c r="E29" s="71">
        <f>'СШ №1'!E29+'СШ №2'!E29+'Макинская СШ'!E29+'Казгородокска СШ '!E29+'Донская СШ'!E29+'Амангельдинская СШ'!E29+'Невская СШ'!E29+'Саулинская СШ'!E29+'Енбекшильдерская СШ'!E29+'Буландинская СШ'!E29+'Когамская СШ'!E29+'Бирсуатская СШ'!E29+'Кенащинская СШ'!E29+'Мамайская ОШ'!E29+'Заураловская ОШ'!E29+'Макпальская ОШ'!E29+'Баймурзинская ОШ'!E29+'Советская ОШ'!E29+'Заозерновская ОШ'!E29+'Кызыл-Уюмская ОШ'!E29+'Яблоновская ОШ'!E29+'Алгинская ОШ'!E29+'Краснофлотская ОШ'!E29+'Кудку агашСШ'!E29+'Каратальская НШ'!E29+'Джукейская НШ'!E29+'Трудовая НШ'!E29</f>
        <v>97876.296749999994</v>
      </c>
      <c r="F29" s="23"/>
    </row>
    <row r="30" spans="1:6" ht="36.75" x14ac:dyDescent="0.3">
      <c r="A30" s="12" t="s">
        <v>6</v>
      </c>
      <c r="B30" s="6" t="s">
        <v>2</v>
      </c>
      <c r="C30" s="71">
        <f>'СШ №1'!C30+'СШ №2'!C30+'Макинская СШ'!C30+'Казгородокска СШ '!C30+'Донская СШ'!C30+'Амангельдинская СШ'!C30+'Невская СШ'!C30+'Саулинская СШ'!C30+'Енбекшильдерская СШ'!C30+'Буландинская СШ'!C30+'Когамская СШ'!C30+'Бирсуатская СШ'!C30+'Кенащинская СШ'!C30+'Мамайская ОШ'!C30+'Заураловская ОШ'!C30+'Макпальская ОШ'!C30+'Баймурзинская ОШ'!C30+'Советская ОШ'!C30+'Заозерновская ОШ'!C30+'Кызыл-Уюмская ОШ'!C30+'Яблоновская ОШ'!C30+'Алгинская ОШ'!C30+'Краснофлотская ОШ'!C30+'Кудку агашСШ'!C30+'Каратальская НШ'!C30+'Джукейская НШ'!C30+'Трудовая НШ'!C30</f>
        <v>99837</v>
      </c>
      <c r="D30" s="70">
        <f>'СШ №1'!D30+'СШ №2'!D30+'Макинская СШ'!D30+'Казгородокска СШ '!D30+'Донская СШ'!D30+'Амангельдинская СШ'!D30+'Невская СШ'!D30+'Саулинская СШ'!D30+'Енбекшильдерская СШ'!D30+'Буландинская СШ'!D30+'Когамская СШ'!D30+'Бирсуатская СШ'!D30+'Кенащинская СШ'!D30+'Мамайская ОШ'!D30+'Заураловская ОШ'!D30+'Макпальская ОШ'!D30+'Баймурзинская ОШ'!D30+'Советская ОШ'!D30+'Заозерновская ОШ'!D30+'Кызыл-Уюмская ОШ'!D30+'Яблоновская ОШ'!D30+'Алгинская ОШ'!D30+'Краснофлотская ОШ'!D30+'Кудку агашСШ'!D30+'Каратальская НШ'!D30+'Джукейская НШ'!D30+'Трудовая НШ'!D30</f>
        <v>48125.5</v>
      </c>
      <c r="E30" s="70">
        <f>'СШ №1'!E30+'СШ №2'!E30+'Макинская СШ'!E30+'Казгородокска СШ '!E30+'Донская СШ'!E30+'Амангельдинская СШ'!E30+'Невская СШ'!E30+'Саулинская СШ'!E30+'Енбекшильдерская СШ'!E30+'Буландинская СШ'!E30+'Когамская СШ'!E30+'Бирсуатская СШ'!E30+'Кенащинская СШ'!E30+'Мамайская ОШ'!E30+'Заураловская ОШ'!E30+'Макпальская ОШ'!E30+'Баймурзинская ОШ'!E30+'Советская ОШ'!E30+'Заозерновская ОШ'!E30+'Кызыл-Уюмская ОШ'!E30+'Яблоновская ОШ'!E30+'Алгинская ОШ'!E30+'Краснофлотская ОШ'!E30+'Кудку агашСШ'!E30+'Каратальская НШ'!E30+'Джукейская НШ'!E30+'Трудовая НШ'!E30</f>
        <v>48125.5</v>
      </c>
    </row>
    <row r="31" spans="1:6" ht="25.5" x14ac:dyDescent="0.3">
      <c r="A31" s="12" t="s">
        <v>7</v>
      </c>
      <c r="B31" s="6" t="s">
        <v>2</v>
      </c>
      <c r="C31" s="71">
        <f>'СШ №1'!C31+'СШ №2'!C31+'Макинская СШ'!C31+'Казгородокска СШ '!C31+'Донская СШ'!C31+'Амангельдинская СШ'!C31+'Невская СШ'!C31+'Саулинская СШ'!C31+'Енбекшильдерская СШ'!C31+'Буландинская СШ'!C31+'Когамская СШ'!C31+'Бирсуатская СШ'!C31+'Кенащинская СШ'!C31+'Мамайская ОШ'!C31+'Заураловская ОШ'!C31+'Макпальская ОШ'!C31+'Баймурзинская ОШ'!C31+'Советская ОШ'!C31+'Заозерновская ОШ'!C31+'Кызыл-Уюмская ОШ'!C31+'Яблоновская ОШ'!C31+'Алгинская ОШ'!C31+'Краснофлотская ОШ'!C31+'Кудку агашСШ'!C31+'Каратальская НШ'!C31+'Джукейская НШ'!C31+'Трудовая НШ'!C31</f>
        <v>15137</v>
      </c>
      <c r="D31" s="50">
        <f>'СШ №1'!D31+'СШ №2'!D31+'Макинская СШ'!D31+'Казгородокска СШ '!D31+'Донская СШ'!D31+'Амангельдинская СШ'!D31+'Невская СШ'!D31+'Саулинская СШ'!D31+'Енбекшильдерская СШ'!D31+'Буландинская СШ'!D31+'Когамская СШ'!D31+'Бирсуатская СШ'!D31+'Кенащинская СШ'!D31+'Мамайская ОШ'!D31+'Заураловская ОШ'!D31+'Макпальская ОШ'!D31+'Баймурзинская ОШ'!D31+'Советская ОШ'!D31+'Заозерновская ОШ'!D31+'Кызыл-Уюмская ОШ'!D31+'Яблоновская ОШ'!D31+'Алгинская ОШ'!D31+'Краснофлотская ОШ'!D31+'Кудку агашСШ'!D31+'Каратальская НШ'!D31+'Джукейская НШ'!D31+'Трудовая НШ'!D31</f>
        <v>2531</v>
      </c>
      <c r="E31" s="50">
        <f>'СШ №1'!E31+'СШ №2'!E31+'Макинская СШ'!E31+'Казгородокска СШ '!E31+'Донская СШ'!E31+'Амангельдинская СШ'!E31+'Невская СШ'!E31+'Саулинская СШ'!E31+'Енбекшильдерская СШ'!E31+'Буландинская СШ'!E31+'Когамская СШ'!E31+'Бирсуатская СШ'!E31+'Кенащинская СШ'!E31+'Мамайская ОШ'!E31+'Заураловская ОШ'!E31+'Макпальская ОШ'!E31+'Баймурзинская ОШ'!E31+'Советская ОШ'!E31+'Заозерновская ОШ'!E31+'Кызыл-Уюмская ОШ'!E31+'Яблоновская ОШ'!E31+'Алгинская ОШ'!E31+'Краснофлотская ОШ'!E31+'Кудку агашСШ'!E31+'Каратальская НШ'!E31+'Джукейская НШ'!E31+'Трудовая НШ'!E31</f>
        <v>2531</v>
      </c>
    </row>
    <row r="32" spans="1:6" ht="36.75" x14ac:dyDescent="0.3">
      <c r="A32" s="12" t="s">
        <v>8</v>
      </c>
      <c r="B32" s="6" t="s">
        <v>2</v>
      </c>
      <c r="C32" s="71">
        <f>'СШ №1'!C32+'СШ №2'!C32+'Макинская СШ'!C32+'Казгородокска СШ '!C32+'Донская СШ'!C32+'Амангельдинская СШ'!C32+'Невская СШ'!C32+'Саулинская СШ'!C32+'Енбекшильдерская СШ'!C32+'Буландинская СШ'!C32+'Когамская СШ'!C32+'Бирсуатская СШ'!C32+'Кенащинская СШ'!C32+'Мамайская ОШ'!C32+'Заураловская ОШ'!C32+'Макпальская ОШ'!C32+'Баймурзинская ОШ'!C32+'Советская ОШ'!C32+'Заозерновская ОШ'!C32+'Кызыл-Уюмская ОШ'!C32+'Яблоновская ОШ'!C32+'Алгинская ОШ'!C32+'Краснофлотская ОШ'!C32+'Кудку агашСШ'!C32+'Каратальская НШ'!C32+'Джукейская НШ'!C32+'Трудовая НШ'!C32</f>
        <v>191574</v>
      </c>
      <c r="D32" s="71">
        <f>'СШ №1'!D32+'СШ №2'!D32+'Макинская СШ'!D32+'Казгородокска СШ '!D32+'Донская СШ'!D32+'Амангельдинская СШ'!D32+'Невская СШ'!D32+'Саулинская СШ'!D32+'Енбекшильдерская СШ'!D32+'Буландинская СШ'!D32+'Когамская СШ'!D32+'Бирсуатская СШ'!D32+'Кенащинская СШ'!D32+'Мамайская ОШ'!D32+'Заураловская ОШ'!D32+'Макпальская ОШ'!D32+'Баймурзинская ОШ'!D32+'Советская ОШ'!D32+'Заозерновская ОШ'!D32+'Кызыл-Уюмская ОШ'!D32+'Яблоновская ОШ'!D32+'Алгинская ОШ'!D32+'Краснофлотская ОШ'!D32+'Кудку агашСШ'!D32+'Каратальская НШ'!D32+'Джукейская НШ'!D32+'Трудовая НШ'!D32</f>
        <v>3644</v>
      </c>
      <c r="E32" s="71">
        <f>'СШ №1'!E32+'СШ №2'!E32+'Макинская СШ'!E32+'Казгородокска СШ '!E32+'Донская СШ'!E32+'Амангельдинская СШ'!E32+'Невская СШ'!E32+'Саулинская СШ'!E32+'Енбекшильдерская СШ'!E32+'Буландинская СШ'!E32+'Когамская СШ'!E32+'Бирсуатская СШ'!E32+'Кенащинская СШ'!E32+'Мамайская ОШ'!E32+'Заураловская ОШ'!E32+'Макпальская ОШ'!E32+'Баймурзинская ОШ'!E32+'Советская ОШ'!E32+'Заозерновская ОШ'!E32+'Кызыл-Уюмская ОШ'!E32+'Яблоновская ОШ'!E32+'Алгинская ОШ'!E32+'Краснофлотская ОШ'!E32+'Кудку агашСШ'!E32+'Каратальская НШ'!E32+'Джукейская НШ'!E32+'Трудовая НШ'!E32</f>
        <v>3644</v>
      </c>
    </row>
    <row r="33" spans="1:5" ht="54" customHeight="1" x14ac:dyDescent="0.3">
      <c r="A33" s="12" t="s">
        <v>9</v>
      </c>
      <c r="B33" s="6" t="s">
        <v>2</v>
      </c>
      <c r="C33" s="71">
        <f>'СШ №1'!C33+'СШ №2'!C33+'Макинская СШ'!C33+'Казгородокска СШ '!C33+'Донская СШ'!C33+'Амангельдинская СШ'!C33+'Невская СШ'!C33+'Саулинская СШ'!C33+'Енбекшильдерская СШ'!C33+'Буландинская СШ'!C33+'Когамская СШ'!C33+'Бирсуатская СШ'!C33+'Кенащинская СШ'!C33+'Мамайская ОШ'!C33+'Заураловская ОШ'!C33+'Макпальская ОШ'!C33+'Баймурзинская ОШ'!C33+'Советская ОШ'!C33+'Заозерновская ОШ'!C33+'Кызыл-Уюмская ОШ'!C33+'Яблоновская ОШ'!C33+'Алгинская ОШ'!C33+'Краснофлотская ОШ'!C33+'Кудку агашСШ'!C33+'Каратальская НШ'!C33+'Джукейская НШ'!C33+'Трудовая НШ'!C33</f>
        <v>138035.29999999999</v>
      </c>
      <c r="D33" s="50">
        <f>'СШ №1'!D33+'СШ №2'!D33+'Макинская СШ'!D33+'Казгородокска СШ '!D33+'Донская СШ'!D33+'Амангельдинская СШ'!D33+'Невская СШ'!D33+'Саулинская СШ'!D33+'Енбекшильдерская СШ'!D33+'Буландинская СШ'!D33+'Когамская СШ'!D33+'Бирсуатская СШ'!D33+'Кенащинская СШ'!D33+'Мамайская ОШ'!D33+'Заураловская ОШ'!D33+'Макпальская ОШ'!D33+'Баймурзинская ОШ'!D33+'Советская ОШ'!D33+'Заозерновская ОШ'!D33+'Кызыл-Уюмская ОШ'!D33+'Яблоновская ОШ'!D33+'Алгинская ОШ'!D33+'Краснофлотская ОШ'!D33+'Кудку агашСШ'!D33+'Каратальская НШ'!D33+'Джукейская НШ'!D33+'Трудовая НШ'!D33</f>
        <v>73792.149999999994</v>
      </c>
      <c r="E33" s="50">
        <f>'СШ №1'!E33+'СШ №2'!E33+'Макинская СШ'!E33+'Казгородокска СШ '!E33+'Донская СШ'!E33+'Амангельдинская СШ'!E33+'Невская СШ'!E33+'Саулинская СШ'!E33+'Енбекшильдерская СШ'!E33+'Буландинская СШ'!E33+'Когамская СШ'!E33+'Бирсуатская СШ'!E33+'Кенащинская СШ'!E33+'Мамайская ОШ'!E33+'Заураловская ОШ'!E33+'Макпальская ОШ'!E33+'Баймурзинская ОШ'!E33+'Советская ОШ'!E33+'Заозерновская ОШ'!E33+'Кызыл-Уюмская ОШ'!E33+'Яблоновская ОШ'!E33+'Алгинская ОШ'!E33+'Краснофлотская ОШ'!E33+'Кудку агашСШ'!E33+'Каратальская НШ'!E33+'Джукейская НШ'!E33+'Трудовая НШ'!E33</f>
        <v>70533.024999999994</v>
      </c>
    </row>
    <row r="34" spans="1:5" x14ac:dyDescent="0.3">
      <c r="C34" s="36">
        <f>C33+C32+C31+C30+C29+C15</f>
        <v>2598119.23325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2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0.25" customHeight="1" x14ac:dyDescent="0.3">
      <c r="A4" s="89" t="s">
        <v>51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51</v>
      </c>
      <c r="D11" s="54">
        <f>C11</f>
        <v>51</v>
      </c>
      <c r="E11" s="54">
        <f>D11</f>
        <v>51</v>
      </c>
    </row>
    <row r="12" spans="1:7" ht="25.5" x14ac:dyDescent="0.3">
      <c r="A12" s="10" t="s">
        <v>24</v>
      </c>
      <c r="B12" s="6" t="s">
        <v>2</v>
      </c>
      <c r="C12" s="19">
        <f>(C13-C32)/C11</f>
        <v>1785.3553441176468</v>
      </c>
      <c r="D12" s="19">
        <f t="shared" ref="D12:E12" si="0">(D13-D32)/D11</f>
        <v>892.67767205882342</v>
      </c>
      <c r="E12" s="19">
        <f t="shared" si="0"/>
        <v>892.67767205882342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91053.122549999985</v>
      </c>
      <c r="D13" s="51">
        <f t="shared" ref="D13:E13" si="1">D15+D29+D30+D33+D31+D32</f>
        <v>45526.561274999993</v>
      </c>
      <c r="E13" s="51">
        <f t="shared" si="1"/>
        <v>45526.561274999993</v>
      </c>
    </row>
    <row r="14" spans="1:7" x14ac:dyDescent="0.3">
      <c r="A14" s="8" t="s">
        <v>0</v>
      </c>
      <c r="B14" s="9"/>
      <c r="C14" s="19"/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73025.099999999991</v>
      </c>
      <c r="D15" s="51">
        <f t="shared" ref="D15:E15" si="3">D17+D20+D23+D26</f>
        <v>36512.549999999996</v>
      </c>
      <c r="E15" s="51">
        <f t="shared" si="3"/>
        <v>36512.549999999996</v>
      </c>
    </row>
    <row r="16" spans="1:7" x14ac:dyDescent="0.3">
      <c r="A16" s="8" t="s">
        <v>1</v>
      </c>
      <c r="B16" s="9"/>
      <c r="C16" s="19"/>
      <c r="D16" s="35">
        <f t="shared" si="2"/>
        <v>0</v>
      </c>
      <c r="E16" s="35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1">
        <v>5427.5</v>
      </c>
      <c r="D17" s="62">
        <f>C17/2</f>
        <v>2713.75</v>
      </c>
      <c r="E17" s="62">
        <f t="shared" si="2"/>
        <v>2713.75</v>
      </c>
    </row>
    <row r="18" spans="1:5" s="23" customFormat="1" x14ac:dyDescent="0.3">
      <c r="A18" s="27" t="s">
        <v>4</v>
      </c>
      <c r="B18" s="28" t="s">
        <v>3</v>
      </c>
      <c r="C18" s="45">
        <v>2</v>
      </c>
      <c r="D18" s="35">
        <f t="shared" si="2"/>
        <v>2</v>
      </c>
      <c r="E18" s="35">
        <f t="shared" si="2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44">
        <f>C17/C18/12*1000+200</f>
        <v>226345.83333333334</v>
      </c>
      <c r="D19" s="35">
        <f t="shared" si="2"/>
        <v>226345.83333333334</v>
      </c>
      <c r="E19" s="35">
        <f t="shared" si="2"/>
        <v>226345.83333333334</v>
      </c>
    </row>
    <row r="20" spans="1:5" s="23" customFormat="1" ht="25.5" x14ac:dyDescent="0.3">
      <c r="A20" s="20" t="s">
        <v>31</v>
      </c>
      <c r="B20" s="60" t="s">
        <v>2</v>
      </c>
      <c r="C20" s="61">
        <v>49686.7</v>
      </c>
      <c r="D20" s="62">
        <f>C20/2</f>
        <v>24843.35</v>
      </c>
      <c r="E20" s="62">
        <f t="shared" si="2"/>
        <v>24843.35</v>
      </c>
    </row>
    <row r="21" spans="1:5" s="23" customFormat="1" x14ac:dyDescent="0.3">
      <c r="A21" s="27" t="s">
        <v>4</v>
      </c>
      <c r="B21" s="28" t="s">
        <v>3</v>
      </c>
      <c r="C21" s="45">
        <v>18.3</v>
      </c>
      <c r="D21" s="35">
        <f t="shared" si="2"/>
        <v>18.3</v>
      </c>
      <c r="E21" s="35">
        <f t="shared" si="2"/>
        <v>18.3</v>
      </c>
    </row>
    <row r="22" spans="1:5" s="23" customFormat="1" ht="21.95" customHeight="1" x14ac:dyDescent="0.3">
      <c r="A22" s="27" t="s">
        <v>26</v>
      </c>
      <c r="B22" s="21" t="s">
        <v>27</v>
      </c>
      <c r="C22" s="44">
        <f>C20/12/C21*1000</f>
        <v>226260.01821493625</v>
      </c>
      <c r="D22" s="35">
        <f t="shared" si="2"/>
        <v>226260.01821493625</v>
      </c>
      <c r="E22" s="35">
        <f t="shared" si="2"/>
        <v>226260.01821493625</v>
      </c>
    </row>
    <row r="23" spans="1:5" ht="39" x14ac:dyDescent="0.3">
      <c r="A23" s="12" t="s">
        <v>37</v>
      </c>
      <c r="B23" s="58" t="s">
        <v>2</v>
      </c>
      <c r="C23" s="61">
        <v>4219.6000000000004</v>
      </c>
      <c r="D23" s="62">
        <f>C23/2</f>
        <v>2109.8000000000002</v>
      </c>
      <c r="E23" s="62">
        <f t="shared" si="2"/>
        <v>2109.8000000000002</v>
      </c>
    </row>
    <row r="24" spans="1:5" x14ac:dyDescent="0.3">
      <c r="A24" s="10" t="s">
        <v>4</v>
      </c>
      <c r="B24" s="11" t="s">
        <v>3</v>
      </c>
      <c r="C24" s="45">
        <v>2.5</v>
      </c>
      <c r="D24" s="35">
        <f t="shared" si="2"/>
        <v>2.5</v>
      </c>
      <c r="E24" s="35">
        <f t="shared" si="2"/>
        <v>2.5</v>
      </c>
    </row>
    <row r="25" spans="1:5" ht="21.95" customHeight="1" x14ac:dyDescent="0.3">
      <c r="A25" s="10" t="s">
        <v>26</v>
      </c>
      <c r="B25" s="6" t="s">
        <v>27</v>
      </c>
      <c r="C25" s="44">
        <f>C23/C24/12*1000</f>
        <v>140653.33333333334</v>
      </c>
      <c r="D25" s="35">
        <f t="shared" si="2"/>
        <v>140653.33333333334</v>
      </c>
      <c r="E25" s="35">
        <f t="shared" si="2"/>
        <v>140653.33333333334</v>
      </c>
    </row>
    <row r="26" spans="1:5" ht="25.5" x14ac:dyDescent="0.3">
      <c r="A26" s="5" t="s">
        <v>23</v>
      </c>
      <c r="B26" s="58" t="s">
        <v>2</v>
      </c>
      <c r="C26" s="61">
        <v>13691.3</v>
      </c>
      <c r="D26" s="62">
        <f>C26/2</f>
        <v>6845.65</v>
      </c>
      <c r="E26" s="62">
        <f t="shared" si="2"/>
        <v>6845.65</v>
      </c>
    </row>
    <row r="27" spans="1:5" x14ac:dyDescent="0.3">
      <c r="A27" s="10" t="s">
        <v>4</v>
      </c>
      <c r="B27" s="11" t="s">
        <v>3</v>
      </c>
      <c r="C27" s="45">
        <v>18</v>
      </c>
      <c r="D27" s="35">
        <f t="shared" si="2"/>
        <v>18</v>
      </c>
      <c r="E27" s="35">
        <f t="shared" si="2"/>
        <v>18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63385.648148148146</v>
      </c>
      <c r="D28" s="35">
        <f t="shared" si="2"/>
        <v>63385.648148148146</v>
      </c>
      <c r="E28" s="35">
        <f t="shared" si="2"/>
        <v>63385.648148148146</v>
      </c>
    </row>
    <row r="29" spans="1:5" ht="25.5" x14ac:dyDescent="0.3">
      <c r="A29" s="5" t="s">
        <v>5</v>
      </c>
      <c r="B29" s="6" t="s">
        <v>2</v>
      </c>
      <c r="C29" s="51">
        <f>C15*10.05%</f>
        <v>7339.0225499999997</v>
      </c>
      <c r="D29" s="51">
        <f t="shared" ref="D29:E29" si="4">D15*10.05%</f>
        <v>3669.5112749999998</v>
      </c>
      <c r="E29" s="51">
        <f t="shared" si="4"/>
        <v>3669.5112749999998</v>
      </c>
    </row>
    <row r="30" spans="1:5" ht="36.75" x14ac:dyDescent="0.3">
      <c r="A30" s="12" t="s">
        <v>6</v>
      </c>
      <c r="B30" s="6" t="s">
        <v>2</v>
      </c>
      <c r="C30" s="51">
        <v>4966</v>
      </c>
      <c r="D30" s="62">
        <f>C30/2</f>
        <v>2483</v>
      </c>
      <c r="E30" s="62">
        <f t="shared" si="2"/>
        <v>2483</v>
      </c>
    </row>
    <row r="31" spans="1:5" ht="25.5" x14ac:dyDescent="0.3">
      <c r="A31" s="12" t="s">
        <v>7</v>
      </c>
      <c r="B31" s="6" t="s">
        <v>2</v>
      </c>
      <c r="C31" s="19">
        <v>0</v>
      </c>
      <c r="D31" s="35">
        <f t="shared" si="2"/>
        <v>0</v>
      </c>
      <c r="E31" s="35">
        <f t="shared" si="2"/>
        <v>0</v>
      </c>
    </row>
    <row r="32" spans="1:5" ht="36.75" x14ac:dyDescent="0.3">
      <c r="A32" s="12" t="s">
        <v>8</v>
      </c>
      <c r="B32" s="6" t="s">
        <v>2</v>
      </c>
      <c r="C32" s="51"/>
      <c r="D32" s="62">
        <f t="shared" si="2"/>
        <v>0</v>
      </c>
      <c r="E32" s="62">
        <f t="shared" si="2"/>
        <v>0</v>
      </c>
    </row>
    <row r="33" spans="1:5" ht="38.25" customHeight="1" x14ac:dyDescent="0.3">
      <c r="A33" s="12" t="s">
        <v>9</v>
      </c>
      <c r="B33" s="6" t="s">
        <v>2</v>
      </c>
      <c r="C33" s="51">
        <v>5723</v>
      </c>
      <c r="D33" s="62">
        <f>C33/2</f>
        <v>2861.5</v>
      </c>
      <c r="E33" s="62">
        <f t="shared" si="2"/>
        <v>2861.5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5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x14ac:dyDescent="0.3">
      <c r="A4" s="84" t="s">
        <v>36</v>
      </c>
      <c r="B4" s="84"/>
      <c r="C4" s="84"/>
      <c r="D4" s="84"/>
      <c r="E4" s="84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81</v>
      </c>
      <c r="D11" s="54">
        <f>C11</f>
        <v>81</v>
      </c>
      <c r="E11" s="54">
        <f>D11</f>
        <v>81</v>
      </c>
    </row>
    <row r="12" spans="1:7" ht="25.5" x14ac:dyDescent="0.3">
      <c r="A12" s="10" t="s">
        <v>24</v>
      </c>
      <c r="B12" s="6" t="s">
        <v>2</v>
      </c>
      <c r="C12" s="19">
        <f>(C13-C32)/C11</f>
        <v>956.64196358024708</v>
      </c>
      <c r="D12" s="19">
        <f t="shared" ref="D12:E12" si="0">(D13-D32)/D11</f>
        <v>478.32098179012354</v>
      </c>
      <c r="E12" s="19">
        <f t="shared" si="0"/>
        <v>478.32098179012354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77487.999050000013</v>
      </c>
      <c r="D13" s="51">
        <f t="shared" ref="D13:E13" si="1">D15+D29+D30+D33+D31+D32</f>
        <v>38743.999525000007</v>
      </c>
      <c r="E13" s="51">
        <f t="shared" si="1"/>
        <v>38743.999525000007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62178.100000000006</v>
      </c>
      <c r="D15" s="51">
        <f t="shared" ref="D15:E15" si="3">D17+D20+D23+D26</f>
        <v>31089.050000000003</v>
      </c>
      <c r="E15" s="51">
        <f t="shared" si="3"/>
        <v>31089.050000000003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1">
        <v>4839.8999999999996</v>
      </c>
      <c r="D17" s="51">
        <f>C17/2</f>
        <v>2419.9499999999998</v>
      </c>
      <c r="E17" s="51">
        <f t="shared" si="2"/>
        <v>2419.9499999999998</v>
      </c>
    </row>
    <row r="18" spans="1:5" s="23" customFormat="1" x14ac:dyDescent="0.3">
      <c r="A18" s="27" t="s">
        <v>4</v>
      </c>
      <c r="B18" s="28" t="s">
        <v>3</v>
      </c>
      <c r="C18" s="45">
        <v>2</v>
      </c>
      <c r="D18" s="19">
        <f t="shared" si="2"/>
        <v>2</v>
      </c>
      <c r="E18" s="19">
        <f t="shared" si="2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44">
        <f>C17/C18/12*1000+200</f>
        <v>201862.5</v>
      </c>
      <c r="D19" s="19">
        <f t="shared" si="2"/>
        <v>201862.5</v>
      </c>
      <c r="E19" s="19">
        <f t="shared" si="2"/>
        <v>201862.5</v>
      </c>
    </row>
    <row r="20" spans="1:5" s="23" customFormat="1" ht="25.5" x14ac:dyDescent="0.3">
      <c r="A20" s="20" t="s">
        <v>31</v>
      </c>
      <c r="B20" s="60" t="s">
        <v>2</v>
      </c>
      <c r="C20" s="61">
        <v>40479.5</v>
      </c>
      <c r="D20" s="51">
        <f>C20/2</f>
        <v>20239.75</v>
      </c>
      <c r="E20" s="51">
        <f t="shared" si="2"/>
        <v>20239.75</v>
      </c>
    </row>
    <row r="21" spans="1:5" s="23" customFormat="1" x14ac:dyDescent="0.3">
      <c r="A21" s="27" t="s">
        <v>4</v>
      </c>
      <c r="B21" s="28" t="s">
        <v>3</v>
      </c>
      <c r="C21" s="45">
        <v>14.4</v>
      </c>
      <c r="D21" s="19">
        <f t="shared" si="2"/>
        <v>14.4</v>
      </c>
      <c r="E21" s="19">
        <f t="shared" si="2"/>
        <v>14.4</v>
      </c>
    </row>
    <row r="22" spans="1:5" ht="21.95" customHeight="1" x14ac:dyDescent="0.3">
      <c r="A22" s="10" t="s">
        <v>26</v>
      </c>
      <c r="B22" s="6" t="s">
        <v>27</v>
      </c>
      <c r="C22" s="44">
        <f>C20/12/C21*1000</f>
        <v>234256.36574074073</v>
      </c>
      <c r="D22" s="19">
        <f t="shared" si="2"/>
        <v>234256.36574074073</v>
      </c>
      <c r="E22" s="19">
        <f t="shared" si="2"/>
        <v>234256.36574074073</v>
      </c>
    </row>
    <row r="23" spans="1:5" ht="39" x14ac:dyDescent="0.3">
      <c r="A23" s="12" t="s">
        <v>37</v>
      </c>
      <c r="B23" s="58" t="s">
        <v>2</v>
      </c>
      <c r="C23" s="61">
        <v>2671.8</v>
      </c>
      <c r="D23" s="51">
        <f>C23/2</f>
        <v>1335.9</v>
      </c>
      <c r="E23" s="51">
        <f t="shared" si="2"/>
        <v>1335.9</v>
      </c>
    </row>
    <row r="24" spans="1:5" x14ac:dyDescent="0.3">
      <c r="A24" s="10" t="s">
        <v>4</v>
      </c>
      <c r="B24" s="11" t="s">
        <v>3</v>
      </c>
      <c r="C24" s="45">
        <v>1.5</v>
      </c>
      <c r="D24" s="19">
        <f t="shared" si="2"/>
        <v>1.5</v>
      </c>
      <c r="E24" s="19">
        <f t="shared" si="2"/>
        <v>1.5</v>
      </c>
    </row>
    <row r="25" spans="1:5" ht="21.95" customHeight="1" x14ac:dyDescent="0.3">
      <c r="A25" s="10" t="s">
        <v>26</v>
      </c>
      <c r="B25" s="6" t="s">
        <v>27</v>
      </c>
      <c r="C25" s="44">
        <f>C23/C24/12*1000</f>
        <v>148433.33333333334</v>
      </c>
      <c r="D25" s="19">
        <f t="shared" si="2"/>
        <v>148433.33333333334</v>
      </c>
      <c r="E25" s="19">
        <f t="shared" si="2"/>
        <v>148433.33333333334</v>
      </c>
    </row>
    <row r="26" spans="1:5" ht="25.5" x14ac:dyDescent="0.3">
      <c r="A26" s="5" t="s">
        <v>23</v>
      </c>
      <c r="B26" s="58" t="s">
        <v>2</v>
      </c>
      <c r="C26" s="61">
        <v>14186.9</v>
      </c>
      <c r="D26" s="51">
        <f>C26/2</f>
        <v>7093.45</v>
      </c>
      <c r="E26" s="51">
        <f t="shared" si="2"/>
        <v>7093.45</v>
      </c>
    </row>
    <row r="27" spans="1:5" x14ac:dyDescent="0.3">
      <c r="A27" s="10" t="s">
        <v>4</v>
      </c>
      <c r="B27" s="11" t="s">
        <v>3</v>
      </c>
      <c r="C27" s="45">
        <v>18</v>
      </c>
      <c r="D27" s="19">
        <f t="shared" si="2"/>
        <v>18</v>
      </c>
      <c r="E27" s="19">
        <f t="shared" si="2"/>
        <v>18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65680.092592592584</v>
      </c>
      <c r="D28" s="19">
        <f t="shared" si="2"/>
        <v>65680.092592592584</v>
      </c>
      <c r="E28" s="19">
        <f t="shared" si="2"/>
        <v>65680.092592592584</v>
      </c>
    </row>
    <row r="29" spans="1:5" ht="25.5" x14ac:dyDescent="0.3">
      <c r="A29" s="5" t="s">
        <v>5</v>
      </c>
      <c r="B29" s="6" t="s">
        <v>2</v>
      </c>
      <c r="C29" s="51">
        <f>C15*10.05%</f>
        <v>6248.8990500000009</v>
      </c>
      <c r="D29" s="51">
        <f t="shared" ref="D29:E29" si="4">D15*10.05%</f>
        <v>3124.4495250000004</v>
      </c>
      <c r="E29" s="51">
        <f t="shared" si="4"/>
        <v>3124.4495250000004</v>
      </c>
    </row>
    <row r="30" spans="1:5" ht="36.75" x14ac:dyDescent="0.3">
      <c r="A30" s="12" t="s">
        <v>6</v>
      </c>
      <c r="B30" s="6" t="s">
        <v>2</v>
      </c>
      <c r="C30" s="51">
        <v>3827</v>
      </c>
      <c r="D30" s="51">
        <f>C30/2</f>
        <v>1913.5</v>
      </c>
      <c r="E30" s="51">
        <f t="shared" si="2"/>
        <v>1913.5</v>
      </c>
    </row>
    <row r="31" spans="1:5" ht="25.5" x14ac:dyDescent="0.3">
      <c r="A31" s="12" t="s">
        <v>7</v>
      </c>
      <c r="B31" s="6" t="s">
        <v>2</v>
      </c>
      <c r="C31" s="19">
        <v>0</v>
      </c>
      <c r="D31" s="19">
        <f t="shared" si="2"/>
        <v>0</v>
      </c>
      <c r="E31" s="19">
        <f t="shared" si="2"/>
        <v>0</v>
      </c>
    </row>
    <row r="32" spans="1:5" ht="36.75" x14ac:dyDescent="0.3">
      <c r="A32" s="12" t="s">
        <v>8</v>
      </c>
      <c r="B32" s="6" t="s">
        <v>2</v>
      </c>
      <c r="C32" s="73"/>
      <c r="D32" s="74"/>
      <c r="E32" s="74"/>
    </row>
    <row r="33" spans="1:5" ht="38.25" customHeight="1" x14ac:dyDescent="0.3">
      <c r="A33" s="12" t="s">
        <v>9</v>
      </c>
      <c r="B33" s="6" t="s">
        <v>2</v>
      </c>
      <c r="C33" s="68">
        <v>5234</v>
      </c>
      <c r="D33" s="51">
        <f>C33/2</f>
        <v>2617</v>
      </c>
      <c r="E33" s="51">
        <f t="shared" si="2"/>
        <v>2617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5" workbookViewId="0">
      <selection activeCell="C32" sqref="C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8" customWidth="1"/>
    <col min="5" max="5" width="12" style="43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5.75" customHeight="1" x14ac:dyDescent="0.3">
      <c r="A4" s="89" t="s">
        <v>50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13</v>
      </c>
      <c r="D11" s="54">
        <f>C11</f>
        <v>13</v>
      </c>
      <c r="E11" s="54">
        <f>D11</f>
        <v>13</v>
      </c>
    </row>
    <row r="12" spans="1:7" ht="25.5" x14ac:dyDescent="0.3">
      <c r="A12" s="10" t="s">
        <v>24</v>
      </c>
      <c r="B12" s="6" t="s">
        <v>2</v>
      </c>
      <c r="C12" s="19">
        <f>(C13-C32)/C11</f>
        <v>4643.9736538461539</v>
      </c>
      <c r="D12" s="19">
        <f t="shared" ref="D12:E12" si="0">(D13-D32)/D11</f>
        <v>2302.7560576923079</v>
      </c>
      <c r="E12" s="19">
        <f t="shared" si="0"/>
        <v>2302.7560576923079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85265.657500000001</v>
      </c>
      <c r="D13" s="51">
        <f t="shared" ref="D13:E13" si="1">D15+D29+D30+D33+D31+D32</f>
        <v>30143.828750000001</v>
      </c>
      <c r="E13" s="51">
        <f t="shared" si="1"/>
        <v>30143.828750000001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48315</v>
      </c>
      <c r="D15" s="51">
        <f t="shared" ref="D15:E15" si="3">D17+D20+D23+D26</f>
        <v>24157.5</v>
      </c>
      <c r="E15" s="51">
        <f t="shared" si="3"/>
        <v>24157.5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1">
        <v>4778.6000000000004</v>
      </c>
      <c r="D17" s="51">
        <f>C17/2</f>
        <v>2389.3000000000002</v>
      </c>
      <c r="E17" s="51">
        <f t="shared" si="2"/>
        <v>2389.3000000000002</v>
      </c>
    </row>
    <row r="18" spans="1:5" s="23" customFormat="1" x14ac:dyDescent="0.3">
      <c r="A18" s="27" t="s">
        <v>4</v>
      </c>
      <c r="B18" s="28" t="s">
        <v>3</v>
      </c>
      <c r="C18" s="45">
        <v>2</v>
      </c>
      <c r="D18" s="19">
        <f t="shared" si="2"/>
        <v>2</v>
      </c>
      <c r="E18" s="19">
        <f t="shared" si="2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44">
        <f>C17/C18/12*1000+200</f>
        <v>199308.33333333334</v>
      </c>
      <c r="D19" s="19">
        <f t="shared" si="2"/>
        <v>199308.33333333334</v>
      </c>
      <c r="E19" s="19">
        <f t="shared" si="2"/>
        <v>199308.33333333334</v>
      </c>
    </row>
    <row r="20" spans="1:5" s="23" customFormat="1" ht="25.5" x14ac:dyDescent="0.3">
      <c r="A20" s="20" t="s">
        <v>31</v>
      </c>
      <c r="B20" s="60" t="s">
        <v>2</v>
      </c>
      <c r="C20" s="61">
        <v>29194</v>
      </c>
      <c r="D20" s="51">
        <f>C20/2</f>
        <v>14597</v>
      </c>
      <c r="E20" s="51">
        <f t="shared" si="2"/>
        <v>14597</v>
      </c>
    </row>
    <row r="21" spans="1:5" s="23" customFormat="1" x14ac:dyDescent="0.3">
      <c r="A21" s="27" t="s">
        <v>4</v>
      </c>
      <c r="B21" s="28" t="s">
        <v>3</v>
      </c>
      <c r="C21" s="45">
        <v>10.6</v>
      </c>
      <c r="D21" s="19">
        <f t="shared" si="2"/>
        <v>10.6</v>
      </c>
      <c r="E21" s="19">
        <f t="shared" si="2"/>
        <v>10.6</v>
      </c>
    </row>
    <row r="22" spans="1:5" ht="21.95" customHeight="1" x14ac:dyDescent="0.3">
      <c r="A22" s="10" t="s">
        <v>26</v>
      </c>
      <c r="B22" s="6" t="s">
        <v>27</v>
      </c>
      <c r="C22" s="44">
        <f>C20/12/C21*1000</f>
        <v>229512.57861635223</v>
      </c>
      <c r="D22" s="19">
        <f t="shared" si="2"/>
        <v>229512.57861635223</v>
      </c>
      <c r="E22" s="19">
        <f t="shared" si="2"/>
        <v>229512.57861635223</v>
      </c>
    </row>
    <row r="23" spans="1:5" ht="39" x14ac:dyDescent="0.3">
      <c r="A23" s="12" t="s">
        <v>37</v>
      </c>
      <c r="B23" s="58" t="s">
        <v>2</v>
      </c>
      <c r="C23" s="61">
        <v>2960.9</v>
      </c>
      <c r="D23" s="51">
        <f>C23/2</f>
        <v>1480.45</v>
      </c>
      <c r="E23" s="51">
        <f t="shared" si="2"/>
        <v>1480.45</v>
      </c>
    </row>
    <row r="24" spans="1:5" x14ac:dyDescent="0.3">
      <c r="A24" s="10" t="s">
        <v>4</v>
      </c>
      <c r="B24" s="11" t="s">
        <v>3</v>
      </c>
      <c r="C24" s="45">
        <v>1.5</v>
      </c>
      <c r="D24" s="19">
        <f t="shared" si="2"/>
        <v>1.5</v>
      </c>
      <c r="E24" s="19">
        <f t="shared" si="2"/>
        <v>1.5</v>
      </c>
    </row>
    <row r="25" spans="1:5" ht="21.95" customHeight="1" x14ac:dyDescent="0.3">
      <c r="A25" s="10" t="s">
        <v>26</v>
      </c>
      <c r="B25" s="6" t="s">
        <v>27</v>
      </c>
      <c r="C25" s="44">
        <f>C23/C24/12*1000</f>
        <v>164494.44444444444</v>
      </c>
      <c r="D25" s="19">
        <f t="shared" si="2"/>
        <v>164494.44444444444</v>
      </c>
      <c r="E25" s="19">
        <f t="shared" si="2"/>
        <v>164494.44444444444</v>
      </c>
    </row>
    <row r="26" spans="1:5" ht="25.5" x14ac:dyDescent="0.3">
      <c r="A26" s="5" t="s">
        <v>23</v>
      </c>
      <c r="B26" s="58" t="s">
        <v>2</v>
      </c>
      <c r="C26" s="61">
        <v>11381.5</v>
      </c>
      <c r="D26" s="51">
        <f>C26/2</f>
        <v>5690.75</v>
      </c>
      <c r="E26" s="51">
        <f t="shared" si="2"/>
        <v>5690.75</v>
      </c>
    </row>
    <row r="27" spans="1:5" x14ac:dyDescent="0.3">
      <c r="A27" s="10" t="s">
        <v>4</v>
      </c>
      <c r="B27" s="11" t="s">
        <v>3</v>
      </c>
      <c r="C27" s="45">
        <v>15</v>
      </c>
      <c r="D27" s="19">
        <f t="shared" si="2"/>
        <v>15</v>
      </c>
      <c r="E27" s="19">
        <f t="shared" si="2"/>
        <v>15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63230.555555555562</v>
      </c>
      <c r="D28" s="19">
        <f t="shared" si="2"/>
        <v>63230.555555555562</v>
      </c>
      <c r="E28" s="19">
        <f t="shared" si="2"/>
        <v>63230.555555555562</v>
      </c>
    </row>
    <row r="29" spans="1:5" ht="25.5" x14ac:dyDescent="0.3">
      <c r="A29" s="5" t="s">
        <v>5</v>
      </c>
      <c r="B29" s="6" t="s">
        <v>2</v>
      </c>
      <c r="C29" s="51">
        <f>C15*10.05%</f>
        <v>4855.6575000000003</v>
      </c>
      <c r="D29" s="51">
        <f t="shared" ref="D29:E29" si="4">D15*10.05%</f>
        <v>2427.8287500000001</v>
      </c>
      <c r="E29" s="51">
        <f t="shared" si="4"/>
        <v>2427.8287500000001</v>
      </c>
    </row>
    <row r="30" spans="1:5" ht="36.75" x14ac:dyDescent="0.3">
      <c r="A30" s="12" t="s">
        <v>6</v>
      </c>
      <c r="B30" s="6" t="s">
        <v>2</v>
      </c>
      <c r="C30" s="51">
        <v>4184</v>
      </c>
      <c r="D30" s="51">
        <f>C30/2</f>
        <v>2092</v>
      </c>
      <c r="E30" s="51">
        <f t="shared" si="2"/>
        <v>2092</v>
      </c>
    </row>
    <row r="31" spans="1:5" ht="25.5" x14ac:dyDescent="0.3">
      <c r="A31" s="12" t="s">
        <v>7</v>
      </c>
      <c r="B31" s="6" t="s">
        <v>2</v>
      </c>
      <c r="C31" s="19">
        <v>500</v>
      </c>
      <c r="D31" s="19"/>
      <c r="E31" s="19">
        <f t="shared" si="2"/>
        <v>0</v>
      </c>
    </row>
    <row r="32" spans="1:5" ht="36.75" x14ac:dyDescent="0.3">
      <c r="A32" s="12" t="s">
        <v>8</v>
      </c>
      <c r="B32" s="6" t="s">
        <v>2</v>
      </c>
      <c r="C32" s="51">
        <v>24894</v>
      </c>
      <c r="D32" s="51">
        <v>208</v>
      </c>
      <c r="E32" s="51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2517</v>
      </c>
      <c r="D33" s="51">
        <f>C33/2</f>
        <v>1258.5</v>
      </c>
      <c r="E33" s="51">
        <f t="shared" si="2"/>
        <v>1258.5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8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4" customHeight="1" x14ac:dyDescent="0.3">
      <c r="A4" s="89" t="s">
        <v>49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43</v>
      </c>
      <c r="D11" s="54">
        <f>C11</f>
        <v>43</v>
      </c>
      <c r="E11" s="54">
        <f>D11</f>
        <v>43</v>
      </c>
    </row>
    <row r="12" spans="1:7" ht="25.5" x14ac:dyDescent="0.3">
      <c r="A12" s="10" t="s">
        <v>24</v>
      </c>
      <c r="B12" s="6" t="s">
        <v>2</v>
      </c>
      <c r="C12" s="19">
        <f>(C13-C32)/C11</f>
        <v>1478.3272465116279</v>
      </c>
      <c r="D12" s="19">
        <f t="shared" ref="D12:E12" si="0">(D13-D32)/D11</f>
        <v>733.34966976744192</v>
      </c>
      <c r="E12" s="19">
        <f t="shared" si="0"/>
        <v>733.34966976744192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92941.071599999996</v>
      </c>
      <c r="D13" s="51">
        <f t="shared" ref="D13:E13" si="1">D15+D29+D30+D33+D31+D32</f>
        <v>31742.035800000001</v>
      </c>
      <c r="E13" s="51">
        <f t="shared" si="1"/>
        <v>31742.035800000001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49103.200000000004</v>
      </c>
      <c r="D15" s="51">
        <f t="shared" ref="D15:E15" si="3">D17+D20+D23+D26</f>
        <v>24551.600000000002</v>
      </c>
      <c r="E15" s="51">
        <f t="shared" si="3"/>
        <v>24551.600000000002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5" s="23" customFormat="1" ht="25.5" x14ac:dyDescent="0.3">
      <c r="A17" s="20" t="s">
        <v>30</v>
      </c>
      <c r="B17" s="60" t="s">
        <v>2</v>
      </c>
      <c r="C17" s="61">
        <v>4627.5</v>
      </c>
      <c r="D17" s="51">
        <f>C17/2</f>
        <v>2313.75</v>
      </c>
      <c r="E17" s="51">
        <f t="shared" si="2"/>
        <v>2313.75</v>
      </c>
    </row>
    <row r="18" spans="1:5" s="23" customFormat="1" x14ac:dyDescent="0.3">
      <c r="A18" s="27" t="s">
        <v>4</v>
      </c>
      <c r="B18" s="28" t="s">
        <v>3</v>
      </c>
      <c r="C18" s="45">
        <v>2</v>
      </c>
      <c r="D18" s="19">
        <f t="shared" si="2"/>
        <v>2</v>
      </c>
      <c r="E18" s="19">
        <f t="shared" si="2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44">
        <f>C17/C18/12*1000+200</f>
        <v>193012.5</v>
      </c>
      <c r="D19" s="19">
        <f t="shared" si="2"/>
        <v>193012.5</v>
      </c>
      <c r="E19" s="19">
        <f t="shared" si="2"/>
        <v>193012.5</v>
      </c>
    </row>
    <row r="20" spans="1:5" s="23" customFormat="1" ht="25.5" x14ac:dyDescent="0.3">
      <c r="A20" s="20" t="s">
        <v>31</v>
      </c>
      <c r="B20" s="60" t="s">
        <v>2</v>
      </c>
      <c r="C20" s="61">
        <v>30322.799999999999</v>
      </c>
      <c r="D20" s="51">
        <f>C20/2</f>
        <v>15161.4</v>
      </c>
      <c r="E20" s="51">
        <f t="shared" si="2"/>
        <v>15161.4</v>
      </c>
    </row>
    <row r="21" spans="1:5" s="23" customFormat="1" x14ac:dyDescent="0.3">
      <c r="A21" s="27" t="s">
        <v>4</v>
      </c>
      <c r="B21" s="28" t="s">
        <v>3</v>
      </c>
      <c r="C21" s="45">
        <v>11.3</v>
      </c>
      <c r="D21" s="19">
        <f t="shared" si="2"/>
        <v>11.3</v>
      </c>
      <c r="E21" s="19">
        <f t="shared" si="2"/>
        <v>11.3</v>
      </c>
    </row>
    <row r="22" spans="1:5" s="23" customFormat="1" ht="21.95" customHeight="1" x14ac:dyDescent="0.3">
      <c r="A22" s="27" t="s">
        <v>26</v>
      </c>
      <c r="B22" s="21" t="s">
        <v>27</v>
      </c>
      <c r="C22" s="44">
        <f>C20/12/C21*1000</f>
        <v>223619.46902654867</v>
      </c>
      <c r="D22" s="19">
        <f t="shared" si="2"/>
        <v>223619.46902654867</v>
      </c>
      <c r="E22" s="19">
        <f t="shared" si="2"/>
        <v>223619.46902654867</v>
      </c>
    </row>
    <row r="23" spans="1:5" ht="39" x14ac:dyDescent="0.3">
      <c r="A23" s="12" t="s">
        <v>37</v>
      </c>
      <c r="B23" s="58" t="s">
        <v>2</v>
      </c>
      <c r="C23" s="61">
        <v>1273.5</v>
      </c>
      <c r="D23" s="51">
        <f>C23/2</f>
        <v>636.75</v>
      </c>
      <c r="E23" s="51">
        <f t="shared" si="2"/>
        <v>636.75</v>
      </c>
    </row>
    <row r="24" spans="1:5" x14ac:dyDescent="0.3">
      <c r="A24" s="10" t="s">
        <v>4</v>
      </c>
      <c r="B24" s="11" t="s">
        <v>3</v>
      </c>
      <c r="C24" s="55">
        <v>0.75</v>
      </c>
      <c r="D24" s="52">
        <f t="shared" si="2"/>
        <v>0.75</v>
      </c>
      <c r="E24" s="52">
        <f t="shared" si="2"/>
        <v>0.75</v>
      </c>
    </row>
    <row r="25" spans="1:5" ht="21.95" customHeight="1" x14ac:dyDescent="0.3">
      <c r="A25" s="10" t="s">
        <v>26</v>
      </c>
      <c r="B25" s="6" t="s">
        <v>27</v>
      </c>
      <c r="C25" s="44">
        <f>C23/12/C24*1000</f>
        <v>141500</v>
      </c>
      <c r="D25" s="19">
        <f t="shared" si="2"/>
        <v>141500</v>
      </c>
      <c r="E25" s="19">
        <f t="shared" si="2"/>
        <v>141500</v>
      </c>
    </row>
    <row r="26" spans="1:5" ht="25.5" x14ac:dyDescent="0.3">
      <c r="A26" s="5" t="s">
        <v>23</v>
      </c>
      <c r="B26" s="58" t="s">
        <v>2</v>
      </c>
      <c r="C26" s="61">
        <v>12879.4</v>
      </c>
      <c r="D26" s="51">
        <f>C26/2</f>
        <v>6439.7</v>
      </c>
      <c r="E26" s="51">
        <f t="shared" si="2"/>
        <v>6439.7</v>
      </c>
    </row>
    <row r="27" spans="1:5" x14ac:dyDescent="0.3">
      <c r="A27" s="10" t="s">
        <v>4</v>
      </c>
      <c r="B27" s="11" t="s">
        <v>3</v>
      </c>
      <c r="C27" s="45">
        <v>16.5</v>
      </c>
      <c r="D27" s="19">
        <f t="shared" si="2"/>
        <v>16.5</v>
      </c>
      <c r="E27" s="19">
        <f t="shared" si="2"/>
        <v>16.5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65047.474747474749</v>
      </c>
      <c r="D28" s="19">
        <f t="shared" si="2"/>
        <v>65047.474747474749</v>
      </c>
      <c r="E28" s="19">
        <f t="shared" si="2"/>
        <v>65047.474747474749</v>
      </c>
    </row>
    <row r="29" spans="1:5" ht="25.5" x14ac:dyDescent="0.3">
      <c r="A29" s="5" t="s">
        <v>5</v>
      </c>
      <c r="B29" s="6" t="s">
        <v>2</v>
      </c>
      <c r="C29" s="51">
        <f>C15*10.05%</f>
        <v>4934.8716000000004</v>
      </c>
      <c r="D29" s="51">
        <f t="shared" ref="D29:E29" si="4">D15*10.05%</f>
        <v>2467.4358000000002</v>
      </c>
      <c r="E29" s="51">
        <f t="shared" si="4"/>
        <v>2467.4358000000002</v>
      </c>
    </row>
    <row r="30" spans="1:5" ht="36.75" x14ac:dyDescent="0.3">
      <c r="A30" s="12" t="s">
        <v>6</v>
      </c>
      <c r="B30" s="6" t="s">
        <v>2</v>
      </c>
      <c r="C30" s="51">
        <v>4069</v>
      </c>
      <c r="D30" s="51">
        <f>C30/2</f>
        <v>2034.5</v>
      </c>
      <c r="E30" s="51">
        <f t="shared" si="2"/>
        <v>2034.5</v>
      </c>
    </row>
    <row r="31" spans="1:5" ht="25.5" x14ac:dyDescent="0.3">
      <c r="A31" s="12" t="s">
        <v>7</v>
      </c>
      <c r="B31" s="6" t="s">
        <v>2</v>
      </c>
      <c r="C31" s="51">
        <v>500</v>
      </c>
      <c r="D31" s="51"/>
      <c r="E31" s="51">
        <f t="shared" si="2"/>
        <v>0</v>
      </c>
    </row>
    <row r="32" spans="1:5" ht="36.75" x14ac:dyDescent="0.3">
      <c r="A32" s="12" t="s">
        <v>8</v>
      </c>
      <c r="B32" s="6" t="s">
        <v>2</v>
      </c>
      <c r="C32" s="51">
        <v>29373</v>
      </c>
      <c r="D32" s="51">
        <v>208</v>
      </c>
      <c r="E32" s="51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4961</v>
      </c>
      <c r="D33" s="51">
        <f>C33/2</f>
        <v>2480.5</v>
      </c>
      <c r="E33" s="51">
        <f t="shared" si="2"/>
        <v>2480.5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5" workbookViewId="0">
      <selection activeCell="C32" sqref="C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2.5" customHeight="1" x14ac:dyDescent="0.3">
      <c r="A4" s="89" t="s">
        <v>48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78" t="s">
        <v>19</v>
      </c>
      <c r="D10" s="78" t="s">
        <v>20</v>
      </c>
      <c r="E10" s="79" t="s">
        <v>14</v>
      </c>
    </row>
    <row r="11" spans="1:7" x14ac:dyDescent="0.3">
      <c r="A11" s="5" t="s">
        <v>21</v>
      </c>
      <c r="B11" s="6" t="s">
        <v>10</v>
      </c>
      <c r="C11" s="54">
        <v>29</v>
      </c>
      <c r="D11" s="54">
        <f>C11</f>
        <v>29</v>
      </c>
      <c r="E11" s="54">
        <f>D11</f>
        <v>29</v>
      </c>
    </row>
    <row r="12" spans="1:7" ht="25.5" x14ac:dyDescent="0.3">
      <c r="A12" s="10" t="s">
        <v>24</v>
      </c>
      <c r="B12" s="6" t="s">
        <v>2</v>
      </c>
      <c r="C12" s="19">
        <f>(C13-C32)/C11</f>
        <v>2004.4375310344826</v>
      </c>
      <c r="D12" s="19">
        <f t="shared" ref="D12:E12" si="0">(D13-D32)/D11</f>
        <v>1002.2187655172413</v>
      </c>
      <c r="E12" s="19">
        <f t="shared" si="0"/>
        <v>1002.2187655172413</v>
      </c>
      <c r="F12" s="2" t="s">
        <v>32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77517.688399999999</v>
      </c>
      <c r="D13" s="51">
        <f t="shared" ref="D13:E13" si="1">D15+D29+D30+D33+D31+D32</f>
        <v>29272.3442</v>
      </c>
      <c r="E13" s="51">
        <f t="shared" si="1"/>
        <v>29272.3442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48416.799999999996</v>
      </c>
      <c r="D15" s="51">
        <f t="shared" ref="D15:E15" si="3">D17+D20+D23+D26</f>
        <v>24208.399999999998</v>
      </c>
      <c r="E15" s="51">
        <f t="shared" si="3"/>
        <v>24208.399999999998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7" s="23" customFormat="1" ht="25.5" x14ac:dyDescent="0.3">
      <c r="A17" s="20" t="s">
        <v>30</v>
      </c>
      <c r="B17" s="60" t="s">
        <v>2</v>
      </c>
      <c r="C17" s="61">
        <v>5205.7</v>
      </c>
      <c r="D17" s="51">
        <f>C17/2</f>
        <v>2602.85</v>
      </c>
      <c r="E17" s="51">
        <f t="shared" si="2"/>
        <v>2602.85</v>
      </c>
    </row>
    <row r="18" spans="1:7" s="23" customFormat="1" x14ac:dyDescent="0.3">
      <c r="A18" s="27" t="s">
        <v>4</v>
      </c>
      <c r="B18" s="28" t="s">
        <v>3</v>
      </c>
      <c r="C18" s="45">
        <v>2</v>
      </c>
      <c r="D18" s="19">
        <f t="shared" si="2"/>
        <v>2</v>
      </c>
      <c r="E18" s="19">
        <f t="shared" si="2"/>
        <v>2</v>
      </c>
    </row>
    <row r="19" spans="1:7" s="23" customFormat="1" ht="21.95" customHeight="1" x14ac:dyDescent="0.3">
      <c r="A19" s="27" t="s">
        <v>26</v>
      </c>
      <c r="B19" s="21" t="s">
        <v>27</v>
      </c>
      <c r="C19" s="44">
        <f>C17/C18/12*1000+200</f>
        <v>217104.16666666666</v>
      </c>
      <c r="D19" s="19">
        <f t="shared" si="2"/>
        <v>217104.16666666666</v>
      </c>
      <c r="E19" s="19">
        <f t="shared" si="2"/>
        <v>217104.16666666666</v>
      </c>
    </row>
    <row r="20" spans="1:7" s="23" customFormat="1" ht="25.5" x14ac:dyDescent="0.3">
      <c r="A20" s="20" t="s">
        <v>31</v>
      </c>
      <c r="B20" s="60" t="s">
        <v>2</v>
      </c>
      <c r="C20" s="61">
        <v>31984.3</v>
      </c>
      <c r="D20" s="51">
        <f>C20/2</f>
        <v>15992.15</v>
      </c>
      <c r="E20" s="51">
        <f t="shared" si="2"/>
        <v>15992.15</v>
      </c>
    </row>
    <row r="21" spans="1:7" s="23" customFormat="1" x14ac:dyDescent="0.3">
      <c r="A21" s="27" t="s">
        <v>4</v>
      </c>
      <c r="B21" s="28" t="s">
        <v>3</v>
      </c>
      <c r="C21" s="45">
        <v>11.5</v>
      </c>
      <c r="D21" s="19">
        <f t="shared" si="2"/>
        <v>11.5</v>
      </c>
      <c r="E21" s="19">
        <f t="shared" si="2"/>
        <v>11.5</v>
      </c>
    </row>
    <row r="22" spans="1:7" ht="21.95" customHeight="1" x14ac:dyDescent="0.3">
      <c r="A22" s="10" t="s">
        <v>26</v>
      </c>
      <c r="B22" s="6" t="s">
        <v>27</v>
      </c>
      <c r="C22" s="44">
        <f>C20/12/C21*1000</f>
        <v>231770.28985507242</v>
      </c>
      <c r="D22" s="19">
        <f t="shared" si="2"/>
        <v>231770.28985507242</v>
      </c>
      <c r="E22" s="19">
        <f t="shared" si="2"/>
        <v>231770.28985507242</v>
      </c>
    </row>
    <row r="23" spans="1:7" ht="39" x14ac:dyDescent="0.3">
      <c r="A23" s="12" t="s">
        <v>37</v>
      </c>
      <c r="B23" s="58" t="s">
        <v>2</v>
      </c>
      <c r="C23" s="61">
        <v>163.69999999999999</v>
      </c>
      <c r="D23" s="51">
        <f>C23/2</f>
        <v>81.849999999999994</v>
      </c>
      <c r="E23" s="51">
        <f t="shared" si="2"/>
        <v>81.849999999999994</v>
      </c>
    </row>
    <row r="24" spans="1:7" x14ac:dyDescent="0.3">
      <c r="A24" s="10" t="s">
        <v>4</v>
      </c>
      <c r="B24" s="11" t="s">
        <v>3</v>
      </c>
      <c r="C24" s="45">
        <v>1</v>
      </c>
      <c r="D24" s="19">
        <f t="shared" si="2"/>
        <v>1</v>
      </c>
      <c r="E24" s="19">
        <f t="shared" si="2"/>
        <v>1</v>
      </c>
    </row>
    <row r="25" spans="1:7" ht="21.95" customHeight="1" x14ac:dyDescent="0.3">
      <c r="A25" s="10" t="s">
        <v>26</v>
      </c>
      <c r="B25" s="6" t="s">
        <v>27</v>
      </c>
      <c r="C25" s="44">
        <f>C23/C24/12*1000</f>
        <v>13641.666666666666</v>
      </c>
      <c r="D25" s="19">
        <f t="shared" si="2"/>
        <v>13641.666666666666</v>
      </c>
      <c r="E25" s="19">
        <f t="shared" si="2"/>
        <v>13641.666666666666</v>
      </c>
    </row>
    <row r="26" spans="1:7" ht="25.5" x14ac:dyDescent="0.3">
      <c r="A26" s="5" t="s">
        <v>23</v>
      </c>
      <c r="B26" s="58" t="s">
        <v>2</v>
      </c>
      <c r="C26" s="61">
        <v>11063.1</v>
      </c>
      <c r="D26" s="51">
        <f>C26/2</f>
        <v>5531.55</v>
      </c>
      <c r="E26" s="51">
        <f t="shared" si="2"/>
        <v>5531.55</v>
      </c>
    </row>
    <row r="27" spans="1:7" x14ac:dyDescent="0.3">
      <c r="A27" s="10" t="s">
        <v>4</v>
      </c>
      <c r="B27" s="11" t="s">
        <v>3</v>
      </c>
      <c r="C27" s="45">
        <v>12.5</v>
      </c>
      <c r="D27" s="19">
        <f t="shared" si="2"/>
        <v>12.5</v>
      </c>
      <c r="E27" s="19">
        <f t="shared" si="2"/>
        <v>12.5</v>
      </c>
    </row>
    <row r="28" spans="1:7" ht="21.95" customHeight="1" x14ac:dyDescent="0.3">
      <c r="A28" s="10" t="s">
        <v>26</v>
      </c>
      <c r="B28" s="6" t="s">
        <v>27</v>
      </c>
      <c r="C28" s="44">
        <f>C26/12/C27*1000</f>
        <v>73754</v>
      </c>
      <c r="D28" s="19">
        <f t="shared" si="2"/>
        <v>73754</v>
      </c>
      <c r="E28" s="19">
        <f t="shared" si="2"/>
        <v>73754</v>
      </c>
    </row>
    <row r="29" spans="1:7" ht="25.5" x14ac:dyDescent="0.3">
      <c r="A29" s="5" t="s">
        <v>5</v>
      </c>
      <c r="B29" s="6" t="s">
        <v>2</v>
      </c>
      <c r="C29" s="51">
        <f>C15*10.05%</f>
        <v>4865.8883999999998</v>
      </c>
      <c r="D29" s="51">
        <f t="shared" ref="D29:E29" si="4">D15*10.05%</f>
        <v>2432.9441999999999</v>
      </c>
      <c r="E29" s="51">
        <f t="shared" si="4"/>
        <v>2432.9441999999999</v>
      </c>
      <c r="G29" s="2" t="s">
        <v>32</v>
      </c>
    </row>
    <row r="30" spans="1:7" ht="36.75" x14ac:dyDescent="0.3">
      <c r="A30" s="12" t="s">
        <v>6</v>
      </c>
      <c r="B30" s="6" t="s">
        <v>2</v>
      </c>
      <c r="C30" s="51">
        <v>1861</v>
      </c>
      <c r="D30" s="51">
        <f>C30/2</f>
        <v>930.5</v>
      </c>
      <c r="E30" s="51">
        <f t="shared" si="2"/>
        <v>930.5</v>
      </c>
    </row>
    <row r="31" spans="1:7" ht="25.5" x14ac:dyDescent="0.3">
      <c r="A31" s="12" t="s">
        <v>7</v>
      </c>
      <c r="B31" s="6" t="s">
        <v>2</v>
      </c>
      <c r="C31" s="19">
        <v>0</v>
      </c>
      <c r="D31" s="19">
        <f t="shared" si="2"/>
        <v>0</v>
      </c>
      <c r="E31" s="19">
        <f t="shared" si="2"/>
        <v>0</v>
      </c>
    </row>
    <row r="32" spans="1:7" ht="36.75" x14ac:dyDescent="0.3">
      <c r="A32" s="12" t="s">
        <v>8</v>
      </c>
      <c r="B32" s="6" t="s">
        <v>2</v>
      </c>
      <c r="C32" s="51">
        <v>19389</v>
      </c>
      <c r="D32" s="51">
        <v>208</v>
      </c>
      <c r="E32" s="51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2985</v>
      </c>
      <c r="D33" s="51">
        <f>C33/2</f>
        <v>1492.5</v>
      </c>
      <c r="E33" s="51">
        <f t="shared" si="2"/>
        <v>1492.5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5" workbookViewId="0">
      <selection activeCell="C32" sqref="C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1" customHeight="1" x14ac:dyDescent="0.3">
      <c r="A4" s="89" t="s">
        <v>47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14</v>
      </c>
      <c r="D11" s="54">
        <f>C11</f>
        <v>14</v>
      </c>
      <c r="E11" s="54">
        <f>D11</f>
        <v>14</v>
      </c>
    </row>
    <row r="12" spans="1:7" ht="25.5" x14ac:dyDescent="0.3">
      <c r="A12" s="10" t="s">
        <v>24</v>
      </c>
      <c r="B12" s="6" t="s">
        <v>2</v>
      </c>
      <c r="C12" s="19">
        <f>(C13-C32)/C11</f>
        <v>3873.5386071428575</v>
      </c>
      <c r="D12" s="19">
        <f t="shared" ref="D12:E12" si="0">(D13-D32)/D11</f>
        <v>1926.0550178571432</v>
      </c>
      <c r="E12" s="19">
        <f t="shared" si="0"/>
        <v>1926.0550178571432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75000.540500000003</v>
      </c>
      <c r="D13" s="51">
        <f t="shared" ref="D13:E13" si="1">D15+D29+D30+D33+D31+D32</f>
        <v>27172.770250000005</v>
      </c>
      <c r="E13" s="51">
        <f t="shared" si="1"/>
        <v>27172.770250000005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/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44881.000000000007</v>
      </c>
      <c r="D15" s="51">
        <f>C15/2</f>
        <v>22440.500000000004</v>
      </c>
      <c r="E15" s="51">
        <f t="shared" si="2"/>
        <v>22440.500000000004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/>
    </row>
    <row r="17" spans="1:6" s="23" customFormat="1" ht="25.5" x14ac:dyDescent="0.3">
      <c r="A17" s="20" t="s">
        <v>30</v>
      </c>
      <c r="B17" s="60" t="s">
        <v>2</v>
      </c>
      <c r="C17" s="62">
        <v>4883.7</v>
      </c>
      <c r="D17" s="51">
        <f>C17/4</f>
        <v>1220.925</v>
      </c>
      <c r="E17" s="51">
        <f t="shared" si="2"/>
        <v>1220.925</v>
      </c>
    </row>
    <row r="18" spans="1:6" s="23" customFormat="1" x14ac:dyDescent="0.3">
      <c r="A18" s="27" t="s">
        <v>4</v>
      </c>
      <c r="B18" s="28" t="s">
        <v>3</v>
      </c>
      <c r="C18" s="42">
        <v>2</v>
      </c>
      <c r="D18" s="19">
        <f t="shared" si="2"/>
        <v>2</v>
      </c>
      <c r="E18" s="19">
        <f t="shared" si="2"/>
        <v>2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C17/12/C18*1000</f>
        <v>203487.49999999997</v>
      </c>
      <c r="D19" s="19">
        <f t="shared" si="2"/>
        <v>203487.49999999997</v>
      </c>
      <c r="E19" s="19">
        <f t="shared" si="2"/>
        <v>203487.49999999997</v>
      </c>
    </row>
    <row r="20" spans="1:6" s="23" customFormat="1" ht="25.5" x14ac:dyDescent="0.3">
      <c r="A20" s="20" t="s">
        <v>31</v>
      </c>
      <c r="B20" s="60" t="s">
        <v>2</v>
      </c>
      <c r="C20" s="62">
        <v>27445.9</v>
      </c>
      <c r="D20" s="51">
        <f>C20/2</f>
        <v>13722.95</v>
      </c>
      <c r="E20" s="51">
        <f t="shared" si="2"/>
        <v>13722.95</v>
      </c>
    </row>
    <row r="21" spans="1:6" s="23" customFormat="1" x14ac:dyDescent="0.3">
      <c r="A21" s="27" t="s">
        <v>4</v>
      </c>
      <c r="B21" s="28" t="s">
        <v>3</v>
      </c>
      <c r="C21" s="42">
        <v>10.3</v>
      </c>
      <c r="D21" s="19">
        <f t="shared" si="2"/>
        <v>10.3</v>
      </c>
      <c r="E21" s="19">
        <f t="shared" si="2"/>
        <v>10.3</v>
      </c>
    </row>
    <row r="22" spans="1:6" s="23" customFormat="1" ht="21.95" customHeight="1" x14ac:dyDescent="0.3">
      <c r="A22" s="27" t="s">
        <v>26</v>
      </c>
      <c r="B22" s="21" t="s">
        <v>27</v>
      </c>
      <c r="C22" s="35">
        <f>C20/12/C21*1000</f>
        <v>222054.20711974107</v>
      </c>
      <c r="D22" s="19">
        <f t="shared" si="2"/>
        <v>222054.20711974107</v>
      </c>
      <c r="E22" s="19">
        <f t="shared" si="2"/>
        <v>222054.20711974107</v>
      </c>
    </row>
    <row r="23" spans="1:6" ht="39" x14ac:dyDescent="0.3">
      <c r="A23" s="12" t="s">
        <v>37</v>
      </c>
      <c r="B23" s="58" t="s">
        <v>2</v>
      </c>
      <c r="C23" s="62">
        <v>3052.5</v>
      </c>
      <c r="D23" s="51">
        <f>C23/2</f>
        <v>1526.25</v>
      </c>
      <c r="E23" s="51">
        <f t="shared" si="2"/>
        <v>1526.25</v>
      </c>
      <c r="F23" s="1"/>
    </row>
    <row r="24" spans="1:6" x14ac:dyDescent="0.3">
      <c r="A24" s="10" t="s">
        <v>4</v>
      </c>
      <c r="B24" s="11" t="s">
        <v>3</v>
      </c>
      <c r="C24" s="42">
        <v>1.5</v>
      </c>
      <c r="D24" s="19">
        <f t="shared" si="2"/>
        <v>1.5</v>
      </c>
      <c r="E24" s="19">
        <f t="shared" si="2"/>
        <v>1.5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169583.33333333334</v>
      </c>
      <c r="D25" s="19">
        <f t="shared" si="2"/>
        <v>169583.33333333334</v>
      </c>
      <c r="E25" s="19">
        <f t="shared" si="2"/>
        <v>169583.33333333334</v>
      </c>
    </row>
    <row r="26" spans="1:6" ht="25.5" x14ac:dyDescent="0.3">
      <c r="A26" s="5" t="s">
        <v>23</v>
      </c>
      <c r="B26" s="58" t="s">
        <v>2</v>
      </c>
      <c r="C26" s="62">
        <v>9498.9</v>
      </c>
      <c r="D26" s="51">
        <f>C26/2</f>
        <v>4749.45</v>
      </c>
      <c r="E26" s="51">
        <f t="shared" si="2"/>
        <v>4749.45</v>
      </c>
    </row>
    <row r="27" spans="1:6" x14ac:dyDescent="0.3">
      <c r="A27" s="10" t="s">
        <v>4</v>
      </c>
      <c r="B27" s="11" t="s">
        <v>3</v>
      </c>
      <c r="C27" s="42">
        <v>12.5</v>
      </c>
      <c r="D27" s="19">
        <f t="shared" si="2"/>
        <v>12.5</v>
      </c>
      <c r="E27" s="19">
        <f t="shared" si="2"/>
        <v>12.5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63325.999999999993</v>
      </c>
      <c r="D28" s="19">
        <f t="shared" si="2"/>
        <v>63325.999999999993</v>
      </c>
      <c r="E28" s="19">
        <f t="shared" si="2"/>
        <v>63325.999999999993</v>
      </c>
    </row>
    <row r="29" spans="1:6" ht="25.5" x14ac:dyDescent="0.3">
      <c r="A29" s="5" t="s">
        <v>5</v>
      </c>
      <c r="B29" s="6" t="s">
        <v>2</v>
      </c>
      <c r="C29" s="51">
        <f>C15*10.05%</f>
        <v>4510.540500000001</v>
      </c>
      <c r="D29" s="51">
        <f>D15*10.05%</f>
        <v>2255.2702500000005</v>
      </c>
      <c r="E29" s="51">
        <f t="shared" ref="E29" si="3">E15*10.05%</f>
        <v>2255.2702500000005</v>
      </c>
    </row>
    <row r="30" spans="1:6" ht="36.75" x14ac:dyDescent="0.3">
      <c r="A30" s="12" t="s">
        <v>6</v>
      </c>
      <c r="B30" s="6" t="s">
        <v>2</v>
      </c>
      <c r="C30" s="51">
        <v>2054</v>
      </c>
      <c r="D30" s="51">
        <f>C30/2</f>
        <v>1027</v>
      </c>
      <c r="E30" s="51">
        <f t="shared" si="2"/>
        <v>1027</v>
      </c>
    </row>
    <row r="31" spans="1:6" ht="25.5" x14ac:dyDescent="0.3">
      <c r="A31" s="12" t="s">
        <v>7</v>
      </c>
      <c r="B31" s="6" t="s">
        <v>2</v>
      </c>
      <c r="C31" s="19">
        <v>300</v>
      </c>
      <c r="D31" s="19"/>
      <c r="E31" s="19">
        <f t="shared" si="2"/>
        <v>0</v>
      </c>
    </row>
    <row r="32" spans="1:6" ht="36.75" x14ac:dyDescent="0.3">
      <c r="A32" s="12" t="s">
        <v>8</v>
      </c>
      <c r="B32" s="6" t="s">
        <v>2</v>
      </c>
      <c r="C32" s="51">
        <v>20771</v>
      </c>
      <c r="D32" s="51">
        <v>208</v>
      </c>
      <c r="E32" s="51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2484</v>
      </c>
      <c r="D33" s="51">
        <f>C33/2</f>
        <v>1242</v>
      </c>
      <c r="E33" s="51">
        <f t="shared" si="2"/>
        <v>1242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8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7.25" customHeight="1" x14ac:dyDescent="0.3">
      <c r="A4" s="89" t="s">
        <v>46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30</v>
      </c>
      <c r="D11" s="54">
        <f>C11</f>
        <v>30</v>
      </c>
      <c r="E11" s="54">
        <f>D11</f>
        <v>30</v>
      </c>
    </row>
    <row r="12" spans="1:7" ht="25.5" x14ac:dyDescent="0.3">
      <c r="A12" s="10" t="s">
        <v>24</v>
      </c>
      <c r="B12" s="6" t="s">
        <v>2</v>
      </c>
      <c r="C12" s="19">
        <f>(C13-C32)/C11</f>
        <v>1644.2046033333338</v>
      </c>
      <c r="D12" s="19">
        <f t="shared" ref="D12:E12" si="0">(D13-D32)/D11</f>
        <v>822.10230166666668</v>
      </c>
      <c r="E12" s="19">
        <f t="shared" si="0"/>
        <v>822.10230166666668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68961.138100000011</v>
      </c>
      <c r="D13" s="51">
        <f t="shared" ref="D13:E13" si="1">D15+D29+D30+D33+D31+D32</f>
        <v>24871.069050000002</v>
      </c>
      <c r="E13" s="51">
        <f t="shared" si="1"/>
        <v>24871.069050000002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/>
      <c r="G14" s="18"/>
    </row>
    <row r="15" spans="1:7" ht="25.5" x14ac:dyDescent="0.3">
      <c r="A15" s="5" t="s">
        <v>12</v>
      </c>
      <c r="B15" s="58" t="s">
        <v>2</v>
      </c>
      <c r="C15" s="62">
        <f>C17+C20+C23+C26</f>
        <v>40636.200000000004</v>
      </c>
      <c r="D15" s="62">
        <f t="shared" ref="D15:E15" si="3">D17+D20+D23+D26</f>
        <v>20318.100000000002</v>
      </c>
      <c r="E15" s="62">
        <f t="shared" si="3"/>
        <v>20318.100000000002</v>
      </c>
    </row>
    <row r="16" spans="1:7" x14ac:dyDescent="0.3">
      <c r="A16" s="8" t="s">
        <v>1</v>
      </c>
      <c r="B16" s="9"/>
      <c r="C16" s="35"/>
      <c r="D16" s="19">
        <f t="shared" si="2"/>
        <v>0</v>
      </c>
      <c r="E16" s="19"/>
    </row>
    <row r="17" spans="1:6" s="23" customFormat="1" ht="25.5" x14ac:dyDescent="0.3">
      <c r="A17" s="20" t="s">
        <v>30</v>
      </c>
      <c r="B17" s="60" t="s">
        <v>2</v>
      </c>
      <c r="C17" s="62">
        <v>5050.1000000000004</v>
      </c>
      <c r="D17" s="51">
        <f>C17/2</f>
        <v>2525.0500000000002</v>
      </c>
      <c r="E17" s="51">
        <f t="shared" si="2"/>
        <v>2525.0500000000002</v>
      </c>
    </row>
    <row r="18" spans="1:6" s="23" customFormat="1" x14ac:dyDescent="0.3">
      <c r="A18" s="27" t="s">
        <v>4</v>
      </c>
      <c r="B18" s="28" t="s">
        <v>3</v>
      </c>
      <c r="C18" s="42">
        <v>2</v>
      </c>
      <c r="D18" s="19">
        <f t="shared" si="2"/>
        <v>2</v>
      </c>
      <c r="E18" s="19">
        <f t="shared" si="2"/>
        <v>2</v>
      </c>
      <c r="F18" s="23" t="s">
        <v>32</v>
      </c>
    </row>
    <row r="19" spans="1:6" s="23" customFormat="1" ht="21.95" customHeight="1" x14ac:dyDescent="0.3">
      <c r="A19" s="27" t="s">
        <v>26</v>
      </c>
      <c r="B19" s="21" t="s">
        <v>27</v>
      </c>
      <c r="C19" s="35">
        <f>C17/C18/12*1000+200</f>
        <v>210620.83333333334</v>
      </c>
      <c r="D19" s="19">
        <f t="shared" si="2"/>
        <v>210620.83333333334</v>
      </c>
      <c r="E19" s="19">
        <f t="shared" si="2"/>
        <v>210620.83333333334</v>
      </c>
    </row>
    <row r="20" spans="1:6" s="23" customFormat="1" ht="25.5" x14ac:dyDescent="0.3">
      <c r="A20" s="20" t="s">
        <v>31</v>
      </c>
      <c r="B20" s="60" t="s">
        <v>2</v>
      </c>
      <c r="C20" s="62">
        <v>28760.2</v>
      </c>
      <c r="D20" s="51">
        <f>C20/2</f>
        <v>14380.1</v>
      </c>
      <c r="E20" s="51">
        <f t="shared" si="2"/>
        <v>14380.1</v>
      </c>
    </row>
    <row r="21" spans="1:6" s="23" customFormat="1" x14ac:dyDescent="0.3">
      <c r="A21" s="27" t="s">
        <v>4</v>
      </c>
      <c r="B21" s="28" t="s">
        <v>3</v>
      </c>
      <c r="C21" s="42">
        <v>10.5</v>
      </c>
      <c r="D21" s="19">
        <f t="shared" si="2"/>
        <v>10.5</v>
      </c>
      <c r="E21" s="19">
        <f t="shared" si="2"/>
        <v>10.5</v>
      </c>
    </row>
    <row r="22" spans="1:6" s="23" customFormat="1" ht="21.95" customHeight="1" x14ac:dyDescent="0.3">
      <c r="A22" s="27" t="s">
        <v>26</v>
      </c>
      <c r="B22" s="21" t="s">
        <v>27</v>
      </c>
      <c r="C22" s="35">
        <f>C20/12/C21*1000</f>
        <v>228255.55555555556</v>
      </c>
      <c r="D22" s="19">
        <f t="shared" si="2"/>
        <v>228255.55555555556</v>
      </c>
      <c r="E22" s="19">
        <f t="shared" si="2"/>
        <v>228255.55555555556</v>
      </c>
    </row>
    <row r="23" spans="1:6" ht="39" x14ac:dyDescent="0.3">
      <c r="A23" s="12" t="s">
        <v>37</v>
      </c>
      <c r="B23" s="58" t="s">
        <v>2</v>
      </c>
      <c r="C23" s="62">
        <v>1653.4</v>
      </c>
      <c r="D23" s="51">
        <f>C23/2</f>
        <v>826.7</v>
      </c>
      <c r="E23" s="51">
        <f t="shared" si="2"/>
        <v>826.7</v>
      </c>
    </row>
    <row r="24" spans="1:6" x14ac:dyDescent="0.3">
      <c r="A24" s="10" t="s">
        <v>4</v>
      </c>
      <c r="B24" s="11" t="s">
        <v>3</v>
      </c>
      <c r="C24" s="42">
        <v>1</v>
      </c>
      <c r="D24" s="42">
        <v>1</v>
      </c>
      <c r="E24" s="42">
        <v>1</v>
      </c>
    </row>
    <row r="25" spans="1:6" ht="21.95" customHeight="1" x14ac:dyDescent="0.3">
      <c r="A25" s="10" t="s">
        <v>26</v>
      </c>
      <c r="B25" s="6" t="s">
        <v>27</v>
      </c>
      <c r="C25" s="35">
        <f>C23/C24/12*1000</f>
        <v>137783.33333333334</v>
      </c>
      <c r="D25" s="19">
        <f t="shared" si="2"/>
        <v>137783.33333333334</v>
      </c>
      <c r="E25" s="19">
        <f t="shared" si="2"/>
        <v>137783.33333333334</v>
      </c>
    </row>
    <row r="26" spans="1:6" ht="25.5" x14ac:dyDescent="0.3">
      <c r="A26" s="5" t="s">
        <v>23</v>
      </c>
      <c r="B26" s="58" t="s">
        <v>2</v>
      </c>
      <c r="C26" s="62">
        <v>5172.5</v>
      </c>
      <c r="D26" s="51">
        <f>C26/2</f>
        <v>2586.25</v>
      </c>
      <c r="E26" s="51">
        <f t="shared" si="2"/>
        <v>2586.25</v>
      </c>
    </row>
    <row r="27" spans="1:6" x14ac:dyDescent="0.3">
      <c r="A27" s="10" t="s">
        <v>4</v>
      </c>
      <c r="B27" s="11" t="s">
        <v>3</v>
      </c>
      <c r="C27" s="42">
        <v>6.5</v>
      </c>
      <c r="D27" s="19">
        <f t="shared" si="2"/>
        <v>6.5</v>
      </c>
      <c r="E27" s="19">
        <f t="shared" si="2"/>
        <v>6.5</v>
      </c>
    </row>
    <row r="28" spans="1:6" ht="21.95" customHeight="1" x14ac:dyDescent="0.3">
      <c r="A28" s="10" t="s">
        <v>26</v>
      </c>
      <c r="B28" s="6" t="s">
        <v>27</v>
      </c>
      <c r="C28" s="35">
        <f>C26/12/C27*1000</f>
        <v>66314.102564102563</v>
      </c>
      <c r="D28" s="35">
        <f>D26/3/D27*1000</f>
        <v>132628.20512820513</v>
      </c>
      <c r="E28" s="19">
        <f t="shared" si="2"/>
        <v>132628.20512820513</v>
      </c>
    </row>
    <row r="29" spans="1:6" ht="25.5" x14ac:dyDescent="0.3">
      <c r="A29" s="5" t="s">
        <v>5</v>
      </c>
      <c r="B29" s="6" t="s">
        <v>2</v>
      </c>
      <c r="C29" s="51">
        <f>C15*10.05%</f>
        <v>4083.9381000000008</v>
      </c>
      <c r="D29" s="51">
        <f t="shared" ref="D29:E29" si="4">D15*10.05%</f>
        <v>2041.9690500000004</v>
      </c>
      <c r="E29" s="51">
        <f t="shared" si="4"/>
        <v>2041.9690500000004</v>
      </c>
    </row>
    <row r="30" spans="1:6" ht="36.75" x14ac:dyDescent="0.3">
      <c r="A30" s="12" t="s">
        <v>6</v>
      </c>
      <c r="B30" s="6" t="s">
        <v>2</v>
      </c>
      <c r="C30" s="62">
        <v>1630</v>
      </c>
      <c r="D30" s="51">
        <f>C30/2</f>
        <v>815</v>
      </c>
      <c r="E30" s="51">
        <f t="shared" si="2"/>
        <v>815</v>
      </c>
    </row>
    <row r="31" spans="1:6" ht="25.5" x14ac:dyDescent="0.3">
      <c r="A31" s="12" t="s">
        <v>7</v>
      </c>
      <c r="B31" s="6" t="s">
        <v>2</v>
      </c>
      <c r="C31" s="35">
        <v>0</v>
      </c>
      <c r="D31" s="19">
        <f t="shared" si="2"/>
        <v>0</v>
      </c>
      <c r="E31" s="19">
        <f t="shared" si="2"/>
        <v>0</v>
      </c>
    </row>
    <row r="32" spans="1:6" ht="36.75" x14ac:dyDescent="0.3">
      <c r="A32" s="12" t="s">
        <v>8</v>
      </c>
      <c r="B32" s="6" t="s">
        <v>2</v>
      </c>
      <c r="C32" s="51">
        <v>19635</v>
      </c>
      <c r="D32" s="51">
        <v>208</v>
      </c>
      <c r="E32" s="51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2976</v>
      </c>
      <c r="D33" s="51">
        <f>C33/2</f>
        <v>1488</v>
      </c>
      <c r="E33" s="51">
        <f t="shared" si="2"/>
        <v>1488</v>
      </c>
    </row>
    <row r="34" spans="1:5" x14ac:dyDescent="0.3">
      <c r="C34" s="43"/>
      <c r="D34" s="43"/>
      <c r="E34" s="43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5" workbookViewId="0">
      <selection activeCell="G28" sqref="G2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3.5" customHeight="1" x14ac:dyDescent="0.3">
      <c r="A4" s="89" t="s">
        <v>67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9" t="s">
        <v>14</v>
      </c>
    </row>
    <row r="11" spans="1:7" x14ac:dyDescent="0.3">
      <c r="A11" s="5" t="s">
        <v>21</v>
      </c>
      <c r="B11" s="6" t="s">
        <v>10</v>
      </c>
      <c r="C11" s="54">
        <v>24</v>
      </c>
      <c r="D11" s="54">
        <f>C11</f>
        <v>24</v>
      </c>
      <c r="E11" s="54">
        <f>D11</f>
        <v>24</v>
      </c>
    </row>
    <row r="12" spans="1:7" ht="25.5" x14ac:dyDescent="0.3">
      <c r="A12" s="10" t="s">
        <v>24</v>
      </c>
      <c r="B12" s="6" t="s">
        <v>2</v>
      </c>
      <c r="C12" s="19">
        <f>(C13-C32)/C11</f>
        <v>2599.50873125</v>
      </c>
      <c r="D12" s="19">
        <f t="shared" ref="D12:E12" si="0">(D13-D32)/D11</f>
        <v>1299.7543656249998</v>
      </c>
      <c r="E12" s="19">
        <f t="shared" si="0"/>
        <v>1299.7543656249998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82303.20955</v>
      </c>
      <c r="D13" s="51">
        <f t="shared" ref="D13:E13" si="1">D15+D29+D30+D33+D31+D32</f>
        <v>31402.104774999996</v>
      </c>
      <c r="E13" s="51">
        <f t="shared" si="1"/>
        <v>31402.104774999996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/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52399.099999999991</v>
      </c>
      <c r="D15" s="51">
        <f>C15/2</f>
        <v>26199.549999999996</v>
      </c>
      <c r="E15" s="51">
        <f>D15</f>
        <v>26199.549999999996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/>
    </row>
    <row r="17" spans="1:5" s="23" customFormat="1" ht="25.5" x14ac:dyDescent="0.3">
      <c r="A17" s="20" t="s">
        <v>30</v>
      </c>
      <c r="B17" s="60" t="s">
        <v>2</v>
      </c>
      <c r="C17" s="62">
        <v>5196.7</v>
      </c>
      <c r="D17" s="51">
        <f>C17/2</f>
        <v>2598.35</v>
      </c>
      <c r="E17" s="51">
        <f>D17</f>
        <v>2598.35</v>
      </c>
    </row>
    <row r="18" spans="1:5" s="23" customFormat="1" x14ac:dyDescent="0.3">
      <c r="A18" s="27" t="s">
        <v>4</v>
      </c>
      <c r="B18" s="28" t="s">
        <v>3</v>
      </c>
      <c r="C18" s="35">
        <v>2</v>
      </c>
      <c r="D18" s="19">
        <f t="shared" si="2"/>
        <v>2</v>
      </c>
      <c r="E18" s="19">
        <f t="shared" si="2"/>
        <v>2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216729.16666666666</v>
      </c>
      <c r="D19" s="35">
        <f>D17/D18/3*1000+200</f>
        <v>433258.33333333331</v>
      </c>
      <c r="E19" s="35">
        <f>E17/E18/3*1000+200</f>
        <v>433258.33333333331</v>
      </c>
    </row>
    <row r="20" spans="1:5" s="23" customFormat="1" ht="25.5" x14ac:dyDescent="0.3">
      <c r="A20" s="20" t="s">
        <v>31</v>
      </c>
      <c r="B20" s="60" t="s">
        <v>2</v>
      </c>
      <c r="C20" s="62">
        <v>33867.5</v>
      </c>
      <c r="D20" s="51">
        <f>C20/2</f>
        <v>16933.75</v>
      </c>
      <c r="E20" s="51">
        <f t="shared" si="2"/>
        <v>16933.75</v>
      </c>
    </row>
    <row r="21" spans="1:5" s="23" customFormat="1" x14ac:dyDescent="0.3">
      <c r="A21" s="27" t="s">
        <v>4</v>
      </c>
      <c r="B21" s="28" t="s">
        <v>3</v>
      </c>
      <c r="C21" s="35">
        <v>12.4</v>
      </c>
      <c r="D21" s="19">
        <f t="shared" si="2"/>
        <v>12.4</v>
      </c>
      <c r="E21" s="19">
        <f t="shared" si="2"/>
        <v>12.4</v>
      </c>
    </row>
    <row r="22" spans="1:5" s="23" customFormat="1" ht="21.95" customHeight="1" x14ac:dyDescent="0.3">
      <c r="A22" s="27" t="s">
        <v>26</v>
      </c>
      <c r="B22" s="21" t="s">
        <v>27</v>
      </c>
      <c r="C22" s="35">
        <f>C20/12/C21*1000</f>
        <v>227604.16666666666</v>
      </c>
      <c r="D22" s="35">
        <f>D20/3/D21*1000</f>
        <v>455208.33333333331</v>
      </c>
      <c r="E22" s="35">
        <f>E20/3/E21*1000</f>
        <v>455208.33333333331</v>
      </c>
    </row>
    <row r="23" spans="1:5" ht="39" x14ac:dyDescent="0.3">
      <c r="A23" s="12" t="s">
        <v>37</v>
      </c>
      <c r="B23" s="58" t="s">
        <v>2</v>
      </c>
      <c r="C23" s="62">
        <v>2627.6</v>
      </c>
      <c r="D23" s="51">
        <f>C23/2</f>
        <v>1313.8</v>
      </c>
      <c r="E23" s="51">
        <f>D23/4</f>
        <v>328.45</v>
      </c>
    </row>
    <row r="24" spans="1:5" x14ac:dyDescent="0.3">
      <c r="A24" s="10" t="s">
        <v>4</v>
      </c>
      <c r="B24" s="11" t="s">
        <v>3</v>
      </c>
      <c r="C24" s="35">
        <v>1.5</v>
      </c>
      <c r="D24" s="19">
        <f t="shared" si="2"/>
        <v>1.5</v>
      </c>
      <c r="E24" s="19">
        <f t="shared" si="2"/>
        <v>1.5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145977.77777777778</v>
      </c>
      <c r="D25" s="19">
        <f t="shared" si="2"/>
        <v>145977.77777777778</v>
      </c>
      <c r="E25" s="19">
        <f t="shared" si="2"/>
        <v>145977.77777777778</v>
      </c>
    </row>
    <row r="26" spans="1:5" ht="25.5" x14ac:dyDescent="0.3">
      <c r="A26" s="5" t="s">
        <v>23</v>
      </c>
      <c r="B26" s="58" t="s">
        <v>2</v>
      </c>
      <c r="C26" s="62">
        <v>10707.3</v>
      </c>
      <c r="D26" s="51">
        <f>C26/2</f>
        <v>5353.65</v>
      </c>
      <c r="E26" s="51">
        <f>D26/4</f>
        <v>1338.4124999999999</v>
      </c>
    </row>
    <row r="27" spans="1:5" x14ac:dyDescent="0.3">
      <c r="A27" s="10" t="s">
        <v>4</v>
      </c>
      <c r="B27" s="11" t="s">
        <v>3</v>
      </c>
      <c r="C27" s="35">
        <v>14</v>
      </c>
      <c r="D27" s="19">
        <f t="shared" si="2"/>
        <v>14</v>
      </c>
      <c r="E27" s="19">
        <f t="shared" si="2"/>
        <v>14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63733.928571428572</v>
      </c>
      <c r="D28" s="35">
        <f>D26/3/D27*1000</f>
        <v>127467.85714285714</v>
      </c>
      <c r="E28" s="35">
        <f t="shared" ref="E28" si="3">E26/12/E27*1000</f>
        <v>7966.7410714285716</v>
      </c>
    </row>
    <row r="29" spans="1:5" ht="25.5" x14ac:dyDescent="0.3">
      <c r="A29" s="5" t="s">
        <v>5</v>
      </c>
      <c r="B29" s="6" t="s">
        <v>2</v>
      </c>
      <c r="C29" s="51">
        <f>C15*10.05%</f>
        <v>5266.1095499999992</v>
      </c>
      <c r="D29" s="51">
        <f t="shared" ref="D29:E29" si="4">D15*10.05%</f>
        <v>2633.0547749999996</v>
      </c>
      <c r="E29" s="51">
        <f t="shared" si="4"/>
        <v>2633.0547749999996</v>
      </c>
    </row>
    <row r="30" spans="1:5" ht="36.75" x14ac:dyDescent="0.3">
      <c r="A30" s="12" t="s">
        <v>6</v>
      </c>
      <c r="B30" s="6" t="s">
        <v>2</v>
      </c>
      <c r="C30" s="62">
        <v>1847</v>
      </c>
      <c r="D30" s="51">
        <f>C30/2</f>
        <v>923.5</v>
      </c>
      <c r="E30" s="51">
        <f t="shared" si="2"/>
        <v>923.5</v>
      </c>
    </row>
    <row r="31" spans="1:5" ht="25.5" x14ac:dyDescent="0.3">
      <c r="A31" s="12" t="s">
        <v>7</v>
      </c>
      <c r="B31" s="6" t="s">
        <v>2</v>
      </c>
      <c r="C31" s="19">
        <v>0</v>
      </c>
      <c r="D31" s="19">
        <f t="shared" si="2"/>
        <v>0</v>
      </c>
      <c r="E31" s="19">
        <f t="shared" si="2"/>
        <v>0</v>
      </c>
    </row>
    <row r="32" spans="1:5" ht="36.75" x14ac:dyDescent="0.3">
      <c r="A32" s="12" t="s">
        <v>8</v>
      </c>
      <c r="B32" s="6" t="s">
        <v>2</v>
      </c>
      <c r="C32" s="51">
        <v>19915</v>
      </c>
      <c r="D32" s="51">
        <v>208</v>
      </c>
      <c r="E32" s="51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2876</v>
      </c>
      <c r="D33" s="51">
        <f>C33/2</f>
        <v>1438</v>
      </c>
      <c r="E33" s="51">
        <f t="shared" si="2"/>
        <v>1438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5" workbookViewId="0">
      <selection activeCell="C30" sqref="C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x14ac:dyDescent="0.3">
      <c r="A4" s="84" t="s">
        <v>45</v>
      </c>
      <c r="B4" s="84"/>
      <c r="C4" s="84"/>
      <c r="D4" s="84"/>
      <c r="E4" s="84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8</v>
      </c>
      <c r="D11" s="54">
        <f>C11</f>
        <v>8</v>
      </c>
      <c r="E11" s="54">
        <f>D11</f>
        <v>8</v>
      </c>
    </row>
    <row r="12" spans="1:7" ht="25.5" x14ac:dyDescent="0.3">
      <c r="A12" s="10" t="s">
        <v>24</v>
      </c>
      <c r="B12" s="6" t="s">
        <v>2</v>
      </c>
      <c r="C12" s="19">
        <f>(C13-C32)/C11</f>
        <v>2530.3324749999997</v>
      </c>
      <c r="D12" s="19">
        <f t="shared" ref="D12:E12" si="0">(D13-D32)/D11</f>
        <v>1265.1662374999999</v>
      </c>
      <c r="E12" s="19">
        <f t="shared" si="0"/>
        <v>1265.1662374999999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20450.659799999998</v>
      </c>
      <c r="D13" s="51">
        <f t="shared" ref="D13:E13" si="1">D15+D29+D30+D33+D31+D32</f>
        <v>10329.329899999999</v>
      </c>
      <c r="E13" s="51">
        <f t="shared" si="1"/>
        <v>10329.329899999999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C20+C26</f>
        <v>16199.599999999999</v>
      </c>
      <c r="D15" s="51">
        <f t="shared" ref="D15:E15" si="3">D20+D26</f>
        <v>8099.7999999999993</v>
      </c>
      <c r="E15" s="51">
        <f t="shared" si="3"/>
        <v>8099.7999999999993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>
        <f t="shared" si="2"/>
        <v>0</v>
      </c>
    </row>
    <row r="17" spans="1:5" s="23" customFormat="1" ht="25.5" x14ac:dyDescent="0.3">
      <c r="A17" s="26" t="s">
        <v>30</v>
      </c>
      <c r="B17" s="21" t="s">
        <v>2</v>
      </c>
      <c r="C17" s="44"/>
      <c r="D17" s="19">
        <f t="shared" si="2"/>
        <v>0</v>
      </c>
      <c r="E17" s="19">
        <f t="shared" si="2"/>
        <v>0</v>
      </c>
    </row>
    <row r="18" spans="1:5" s="23" customFormat="1" x14ac:dyDescent="0.3">
      <c r="A18" s="27" t="s">
        <v>4</v>
      </c>
      <c r="B18" s="28" t="s">
        <v>3</v>
      </c>
      <c r="C18" s="45"/>
      <c r="D18" s="19">
        <f t="shared" si="2"/>
        <v>0</v>
      </c>
      <c r="E18" s="19">
        <f t="shared" si="2"/>
        <v>0</v>
      </c>
    </row>
    <row r="19" spans="1:5" s="23" customFormat="1" ht="21.95" customHeight="1" x14ac:dyDescent="0.3">
      <c r="A19" s="27" t="s">
        <v>26</v>
      </c>
      <c r="B19" s="21" t="s">
        <v>27</v>
      </c>
      <c r="C19" s="44"/>
      <c r="D19" s="19">
        <f t="shared" si="2"/>
        <v>0</v>
      </c>
      <c r="E19" s="19">
        <f t="shared" si="2"/>
        <v>0</v>
      </c>
    </row>
    <row r="20" spans="1:5" s="23" customFormat="1" ht="25.5" x14ac:dyDescent="0.3">
      <c r="A20" s="20" t="s">
        <v>31</v>
      </c>
      <c r="B20" s="60" t="s">
        <v>2</v>
      </c>
      <c r="C20" s="61">
        <v>12498.9</v>
      </c>
      <c r="D20" s="51">
        <f>C20/2</f>
        <v>6249.45</v>
      </c>
      <c r="E20" s="51">
        <f t="shared" si="2"/>
        <v>6249.45</v>
      </c>
    </row>
    <row r="21" spans="1:5" s="23" customFormat="1" x14ac:dyDescent="0.3">
      <c r="A21" s="27" t="s">
        <v>4</v>
      </c>
      <c r="B21" s="28" t="s">
        <v>3</v>
      </c>
      <c r="C21" s="45">
        <v>4.5999999999999996</v>
      </c>
      <c r="D21" s="19">
        <f t="shared" si="2"/>
        <v>4.5999999999999996</v>
      </c>
      <c r="E21" s="19">
        <f t="shared" si="2"/>
        <v>4.5999999999999996</v>
      </c>
    </row>
    <row r="22" spans="1:5" ht="21.95" customHeight="1" x14ac:dyDescent="0.3">
      <c r="A22" s="10" t="s">
        <v>26</v>
      </c>
      <c r="B22" s="6" t="s">
        <v>27</v>
      </c>
      <c r="C22" s="44">
        <f>C20/12/C21*1000</f>
        <v>226429.347826087</v>
      </c>
      <c r="D22" s="44">
        <f t="shared" ref="D22:E22" si="4">D20/12/D21*1000</f>
        <v>113214.6739130435</v>
      </c>
      <c r="E22" s="44">
        <f t="shared" si="4"/>
        <v>113214.6739130435</v>
      </c>
    </row>
    <row r="23" spans="1:5" ht="39" x14ac:dyDescent="0.3">
      <c r="A23" s="14" t="s">
        <v>25</v>
      </c>
      <c r="B23" s="6" t="s">
        <v>2</v>
      </c>
      <c r="C23" s="44"/>
      <c r="D23" s="19">
        <f t="shared" si="2"/>
        <v>0</v>
      </c>
      <c r="E23" s="19"/>
    </row>
    <row r="24" spans="1:5" x14ac:dyDescent="0.3">
      <c r="A24" s="10" t="s">
        <v>4</v>
      </c>
      <c r="B24" s="11" t="s">
        <v>3</v>
      </c>
      <c r="C24" s="45"/>
      <c r="D24" s="19">
        <f t="shared" si="2"/>
        <v>0</v>
      </c>
      <c r="E24" s="19"/>
    </row>
    <row r="25" spans="1:5" ht="21.95" customHeight="1" x14ac:dyDescent="0.3">
      <c r="A25" s="10" t="s">
        <v>26</v>
      </c>
      <c r="B25" s="6" t="s">
        <v>27</v>
      </c>
      <c r="C25" s="44"/>
      <c r="D25" s="19">
        <f t="shared" si="2"/>
        <v>0</v>
      </c>
      <c r="E25" s="19"/>
    </row>
    <row r="26" spans="1:5" ht="25.5" x14ac:dyDescent="0.3">
      <c r="A26" s="5" t="s">
        <v>23</v>
      </c>
      <c r="B26" s="58" t="s">
        <v>2</v>
      </c>
      <c r="C26" s="61">
        <v>3700.7</v>
      </c>
      <c r="D26" s="51">
        <f>C26/2</f>
        <v>1850.35</v>
      </c>
      <c r="E26" s="51">
        <f>D26</f>
        <v>1850.35</v>
      </c>
    </row>
    <row r="27" spans="1:5" x14ac:dyDescent="0.3">
      <c r="A27" s="10" t="s">
        <v>4</v>
      </c>
      <c r="B27" s="11" t="s">
        <v>3</v>
      </c>
      <c r="C27" s="45">
        <v>4.5</v>
      </c>
      <c r="D27" s="19">
        <f t="shared" si="2"/>
        <v>4.5</v>
      </c>
      <c r="E27" s="19">
        <f t="shared" si="2"/>
        <v>4.5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68531.481481481474</v>
      </c>
      <c r="D28" s="44">
        <f>D26/3/D27*1000</f>
        <v>137062.96296296295</v>
      </c>
      <c r="E28" s="44">
        <f>E26/3/E27*1000</f>
        <v>137062.96296296295</v>
      </c>
    </row>
    <row r="29" spans="1:5" ht="25.5" x14ac:dyDescent="0.3">
      <c r="A29" s="5" t="s">
        <v>5</v>
      </c>
      <c r="B29" s="6" t="s">
        <v>2</v>
      </c>
      <c r="C29" s="51">
        <f>C15*10.05%</f>
        <v>1628.0598</v>
      </c>
      <c r="D29" s="51">
        <f t="shared" ref="D29:E29" si="5">D15*10.05%</f>
        <v>814.0299</v>
      </c>
      <c r="E29" s="51">
        <f t="shared" si="5"/>
        <v>814.0299</v>
      </c>
    </row>
    <row r="30" spans="1:5" ht="36.75" x14ac:dyDescent="0.3">
      <c r="A30" s="12" t="s">
        <v>6</v>
      </c>
      <c r="B30" s="6" t="s">
        <v>2</v>
      </c>
      <c r="C30" s="51">
        <v>1086</v>
      </c>
      <c r="D30" s="51">
        <f>C30/2</f>
        <v>543</v>
      </c>
      <c r="E30" s="51">
        <f>D30</f>
        <v>543</v>
      </c>
    </row>
    <row r="31" spans="1:5" ht="25.5" x14ac:dyDescent="0.3">
      <c r="A31" s="12" t="s">
        <v>7</v>
      </c>
      <c r="B31" s="6" t="s">
        <v>2</v>
      </c>
      <c r="C31" s="19">
        <v>0</v>
      </c>
      <c r="D31" s="19">
        <f t="shared" si="2"/>
        <v>0</v>
      </c>
      <c r="E31" s="19"/>
    </row>
    <row r="32" spans="1:5" ht="36.75" x14ac:dyDescent="0.3">
      <c r="A32" s="12" t="s">
        <v>8</v>
      </c>
      <c r="B32" s="6" t="s">
        <v>2</v>
      </c>
      <c r="C32" s="19">
        <v>208</v>
      </c>
      <c r="D32" s="19">
        <f t="shared" si="2"/>
        <v>208</v>
      </c>
      <c r="E32" s="19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1329</v>
      </c>
      <c r="D33" s="51">
        <f>C33/2</f>
        <v>664.5</v>
      </c>
      <c r="E33" s="51">
        <f t="shared" si="2"/>
        <v>664.5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5" workbookViewId="0">
      <selection activeCell="D30" sqref="D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7.25" customHeight="1" x14ac:dyDescent="0.3">
      <c r="A4" s="89" t="s">
        <v>44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11</v>
      </c>
      <c r="D11" s="54">
        <f>C11</f>
        <v>11</v>
      </c>
      <c r="E11" s="54">
        <f>D11</f>
        <v>11</v>
      </c>
    </row>
    <row r="12" spans="1:7" ht="25.5" x14ac:dyDescent="0.3">
      <c r="A12" s="10" t="s">
        <v>24</v>
      </c>
      <c r="B12" s="6" t="s">
        <v>2</v>
      </c>
      <c r="C12" s="19">
        <f>(C13-C32)/C11</f>
        <v>2610.0786000000003</v>
      </c>
      <c r="D12" s="19">
        <f t="shared" ref="D12:E12" si="0">(D13-D32)/D11</f>
        <v>1305.0393000000001</v>
      </c>
      <c r="E12" s="19">
        <f t="shared" si="0"/>
        <v>1305.0393000000001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28918.864600000001</v>
      </c>
      <c r="D13" s="51">
        <f t="shared" ref="D13:E13" si="1">D15+D29+D30+D33+D31+D32</f>
        <v>14563.4323</v>
      </c>
      <c r="E13" s="51">
        <f t="shared" si="1"/>
        <v>14563.4323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/>
      <c r="G14" s="18"/>
    </row>
    <row r="15" spans="1:7" ht="25.5" x14ac:dyDescent="0.3">
      <c r="A15" s="5" t="s">
        <v>12</v>
      </c>
      <c r="B15" s="6" t="s">
        <v>2</v>
      </c>
      <c r="C15" s="51">
        <f>C20+C26</f>
        <v>23489.200000000001</v>
      </c>
      <c r="D15" s="51">
        <f t="shared" ref="D15:E15" si="3">D20+D26</f>
        <v>11744.6</v>
      </c>
      <c r="E15" s="51">
        <f t="shared" si="3"/>
        <v>11744.6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/>
    </row>
    <row r="17" spans="1:5" s="23" customFormat="1" ht="25.5" x14ac:dyDescent="0.3">
      <c r="A17" s="26" t="s">
        <v>30</v>
      </c>
      <c r="B17" s="21" t="s">
        <v>2</v>
      </c>
      <c r="C17" s="44"/>
      <c r="D17" s="19">
        <f t="shared" si="2"/>
        <v>0</v>
      </c>
      <c r="E17" s="19"/>
    </row>
    <row r="18" spans="1:5" s="23" customFormat="1" x14ac:dyDescent="0.3">
      <c r="A18" s="27" t="s">
        <v>4</v>
      </c>
      <c r="B18" s="28" t="s">
        <v>3</v>
      </c>
      <c r="C18" s="45"/>
      <c r="D18" s="19">
        <f t="shared" si="2"/>
        <v>0</v>
      </c>
      <c r="E18" s="19"/>
    </row>
    <row r="19" spans="1:5" s="23" customFormat="1" ht="21.95" customHeight="1" x14ac:dyDescent="0.3">
      <c r="A19" s="27" t="s">
        <v>26</v>
      </c>
      <c r="B19" s="21" t="s">
        <v>27</v>
      </c>
      <c r="C19" s="44"/>
      <c r="D19" s="19">
        <f t="shared" si="2"/>
        <v>0</v>
      </c>
      <c r="E19" s="19"/>
    </row>
    <row r="20" spans="1:5" s="23" customFormat="1" ht="25.5" x14ac:dyDescent="0.3">
      <c r="A20" s="20" t="s">
        <v>31</v>
      </c>
      <c r="B20" s="60" t="s">
        <v>2</v>
      </c>
      <c r="C20" s="61">
        <v>18789.900000000001</v>
      </c>
      <c r="D20" s="51">
        <f>C20/2</f>
        <v>9394.9500000000007</v>
      </c>
      <c r="E20" s="51">
        <f t="shared" si="2"/>
        <v>9394.9500000000007</v>
      </c>
    </row>
    <row r="21" spans="1:5" s="23" customFormat="1" x14ac:dyDescent="0.3">
      <c r="A21" s="27" t="s">
        <v>4</v>
      </c>
      <c r="B21" s="28" t="s">
        <v>3</v>
      </c>
      <c r="C21" s="45">
        <v>6.94</v>
      </c>
      <c r="D21" s="19">
        <f t="shared" si="2"/>
        <v>6.94</v>
      </c>
      <c r="E21" s="19">
        <f t="shared" si="2"/>
        <v>6.94</v>
      </c>
    </row>
    <row r="22" spans="1:5" ht="21.95" customHeight="1" x14ac:dyDescent="0.3">
      <c r="A22" s="10" t="s">
        <v>26</v>
      </c>
      <c r="B22" s="6" t="s">
        <v>27</v>
      </c>
      <c r="C22" s="44">
        <f>C20/12/C21*1000</f>
        <v>225623.19884726225</v>
      </c>
      <c r="D22" s="44">
        <f>D20/3/D21*1000</f>
        <v>451246.39769452449</v>
      </c>
      <c r="E22" s="44">
        <f>E20/3/E21*1000</f>
        <v>451246.39769452449</v>
      </c>
    </row>
    <row r="23" spans="1:5" ht="39" x14ac:dyDescent="0.3">
      <c r="A23" s="14" t="s">
        <v>25</v>
      </c>
      <c r="B23" s="6" t="s">
        <v>2</v>
      </c>
      <c r="C23" s="44"/>
      <c r="D23" s="19">
        <f t="shared" si="2"/>
        <v>0</v>
      </c>
      <c r="E23" s="19"/>
    </row>
    <row r="24" spans="1:5" x14ac:dyDescent="0.3">
      <c r="A24" s="10" t="s">
        <v>4</v>
      </c>
      <c r="B24" s="11" t="s">
        <v>3</v>
      </c>
      <c r="C24" s="45"/>
      <c r="D24" s="19">
        <f t="shared" si="2"/>
        <v>0</v>
      </c>
      <c r="E24" s="19"/>
    </row>
    <row r="25" spans="1:5" ht="21.95" customHeight="1" x14ac:dyDescent="0.3">
      <c r="A25" s="10" t="s">
        <v>26</v>
      </c>
      <c r="B25" s="6" t="s">
        <v>27</v>
      </c>
      <c r="C25" s="44"/>
      <c r="D25" s="19">
        <f t="shared" si="2"/>
        <v>0</v>
      </c>
      <c r="E25" s="19"/>
    </row>
    <row r="26" spans="1:5" ht="25.5" x14ac:dyDescent="0.3">
      <c r="A26" s="5" t="s">
        <v>23</v>
      </c>
      <c r="B26" s="58" t="s">
        <v>2</v>
      </c>
      <c r="C26" s="61">
        <v>4699.3</v>
      </c>
      <c r="D26" s="51">
        <f>C26/2</f>
        <v>2349.65</v>
      </c>
      <c r="E26" s="51">
        <f>D26</f>
        <v>2349.65</v>
      </c>
    </row>
    <row r="27" spans="1:5" x14ac:dyDescent="0.3">
      <c r="A27" s="10" t="s">
        <v>4</v>
      </c>
      <c r="B27" s="11" t="s">
        <v>3</v>
      </c>
      <c r="C27" s="45">
        <v>6</v>
      </c>
      <c r="D27" s="19">
        <f t="shared" si="2"/>
        <v>6</v>
      </c>
      <c r="E27" s="19">
        <f t="shared" si="2"/>
        <v>6</v>
      </c>
    </row>
    <row r="28" spans="1:5" ht="21.95" customHeight="1" x14ac:dyDescent="0.3">
      <c r="A28" s="10" t="s">
        <v>26</v>
      </c>
      <c r="B28" s="6" t="s">
        <v>27</v>
      </c>
      <c r="C28" s="44">
        <f>C26/12/C27*1000</f>
        <v>65268.055555555562</v>
      </c>
      <c r="D28" s="44">
        <f t="shared" ref="D28:E28" si="4">D26/12/D27*1000</f>
        <v>32634.027777777781</v>
      </c>
      <c r="E28" s="44">
        <f t="shared" si="4"/>
        <v>32634.027777777781</v>
      </c>
    </row>
    <row r="29" spans="1:5" ht="25.5" x14ac:dyDescent="0.3">
      <c r="A29" s="5" t="s">
        <v>5</v>
      </c>
      <c r="B29" s="6" t="s">
        <v>2</v>
      </c>
      <c r="C29" s="51">
        <f>C15*10.05%</f>
        <v>2360.6646000000001</v>
      </c>
      <c r="D29" s="51">
        <f t="shared" ref="D29:E29" si="5">D15*10.05%</f>
        <v>1180.3323</v>
      </c>
      <c r="E29" s="51">
        <f t="shared" si="5"/>
        <v>1180.3323</v>
      </c>
    </row>
    <row r="30" spans="1:5" ht="36.75" x14ac:dyDescent="0.3">
      <c r="A30" s="12" t="s">
        <v>6</v>
      </c>
      <c r="B30" s="6" t="s">
        <v>2</v>
      </c>
      <c r="C30" s="51">
        <v>870</v>
      </c>
      <c r="D30" s="51">
        <f>C30/2</f>
        <v>435</v>
      </c>
      <c r="E30" s="51">
        <f t="shared" si="2"/>
        <v>435</v>
      </c>
    </row>
    <row r="31" spans="1:5" ht="25.5" x14ac:dyDescent="0.3">
      <c r="A31" s="12" t="s">
        <v>7</v>
      </c>
      <c r="B31" s="6" t="s">
        <v>2</v>
      </c>
      <c r="C31" s="19">
        <v>0</v>
      </c>
      <c r="D31" s="19">
        <f t="shared" si="2"/>
        <v>0</v>
      </c>
      <c r="E31" s="19">
        <f t="shared" si="2"/>
        <v>0</v>
      </c>
    </row>
    <row r="32" spans="1:5" ht="36.75" x14ac:dyDescent="0.3">
      <c r="A32" s="12" t="s">
        <v>8</v>
      </c>
      <c r="B32" s="6" t="s">
        <v>2</v>
      </c>
      <c r="C32" s="19">
        <v>208</v>
      </c>
      <c r="D32" s="19">
        <f t="shared" si="2"/>
        <v>208</v>
      </c>
      <c r="E32" s="19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1991</v>
      </c>
      <c r="D33" s="51">
        <f>C33/2</f>
        <v>995.5</v>
      </c>
      <c r="E33" s="51">
        <f t="shared" si="2"/>
        <v>995.5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3"/>
  <sheetViews>
    <sheetView topLeftCell="A31" workbookViewId="0">
      <selection activeCell="D18" sqref="D18:E1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28515625" style="18" customWidth="1"/>
    <col min="4" max="4" width="13.5703125" style="18" customWidth="1"/>
    <col min="5" max="5" width="15.85546875" style="18" customWidth="1"/>
    <col min="6" max="6" width="12" style="2" customWidth="1"/>
    <col min="7" max="7" width="15.28515625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40</v>
      </c>
      <c r="B2" s="83"/>
      <c r="C2" s="83"/>
      <c r="D2" s="83"/>
      <c r="E2" s="83"/>
    </row>
    <row r="3" spans="1:7" x14ac:dyDescent="0.3">
      <c r="A3" s="1"/>
    </row>
    <row r="4" spans="1:7" x14ac:dyDescent="0.3">
      <c r="A4" s="84" t="s">
        <v>34</v>
      </c>
      <c r="B4" s="84"/>
      <c r="C4" s="84"/>
      <c r="D4" s="84"/>
      <c r="E4" s="84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39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0" t="s">
        <v>14</v>
      </c>
    </row>
    <row r="11" spans="1:7" x14ac:dyDescent="0.3">
      <c r="A11" s="5" t="s">
        <v>21</v>
      </c>
      <c r="B11" s="6" t="s">
        <v>10</v>
      </c>
      <c r="C11" s="53"/>
      <c r="D11" s="53">
        <f>C11</f>
        <v>0</v>
      </c>
      <c r="E11" s="53">
        <f>D11</f>
        <v>0</v>
      </c>
    </row>
    <row r="12" spans="1:7" ht="25.5" x14ac:dyDescent="0.3">
      <c r="A12" s="10" t="s">
        <v>24</v>
      </c>
      <c r="B12" s="6" t="s">
        <v>2</v>
      </c>
      <c r="C12" s="19" t="e">
        <f>(C13-C32)/C11</f>
        <v>#DIV/0!</v>
      </c>
      <c r="D12" s="19" t="e">
        <f t="shared" ref="D12" si="0">(D13-D32)/D11</f>
        <v>#DIV/0!</v>
      </c>
      <c r="E12" s="19" t="e">
        <f t="shared" ref="E12" si="1">(E13-E32)/E11</f>
        <v>#DIV/0!</v>
      </c>
    </row>
    <row r="13" spans="1:7" ht="25.5" x14ac:dyDescent="0.3">
      <c r="A13" s="5" t="s">
        <v>11</v>
      </c>
      <c r="B13" s="6" t="s">
        <v>2</v>
      </c>
      <c r="C13" s="51"/>
      <c r="D13" s="67">
        <f>C13</f>
        <v>0</v>
      </c>
      <c r="E13" s="67">
        <f>D13</f>
        <v>0</v>
      </c>
      <c r="F13" s="18"/>
    </row>
    <row r="14" spans="1:7" x14ac:dyDescent="0.3">
      <c r="A14" s="8" t="s">
        <v>0</v>
      </c>
      <c r="B14" s="9"/>
      <c r="C14" s="19">
        <v>0</v>
      </c>
      <c r="D14" s="19">
        <v>0</v>
      </c>
      <c r="E14" s="19">
        <v>0</v>
      </c>
      <c r="G14" s="18"/>
    </row>
    <row r="15" spans="1:7" s="23" customFormat="1" ht="25.5" x14ac:dyDescent="0.3">
      <c r="A15" s="20" t="s">
        <v>12</v>
      </c>
      <c r="B15" s="21" t="s">
        <v>2</v>
      </c>
      <c r="C15" s="51"/>
      <c r="D15" s="62">
        <f>C15</f>
        <v>0</v>
      </c>
      <c r="E15" s="62">
        <f>D15</f>
        <v>0</v>
      </c>
    </row>
    <row r="16" spans="1:7" s="23" customFormat="1" x14ac:dyDescent="0.3">
      <c r="A16" s="24" t="s">
        <v>1</v>
      </c>
      <c r="B16" s="25"/>
      <c r="C16" s="35">
        <v>0</v>
      </c>
      <c r="D16" s="35">
        <v>0</v>
      </c>
      <c r="E16" s="35">
        <v>0</v>
      </c>
    </row>
    <row r="17" spans="1:8" s="23" customFormat="1" ht="25.5" x14ac:dyDescent="0.3">
      <c r="A17" s="20" t="s">
        <v>30</v>
      </c>
      <c r="B17" s="21" t="s">
        <v>2</v>
      </c>
      <c r="C17" s="62"/>
      <c r="D17" s="62">
        <v>5500</v>
      </c>
      <c r="E17" s="62">
        <v>5500</v>
      </c>
    </row>
    <row r="18" spans="1:8" s="23" customFormat="1" x14ac:dyDescent="0.3">
      <c r="A18" s="27" t="s">
        <v>4</v>
      </c>
      <c r="B18" s="28" t="s">
        <v>3</v>
      </c>
      <c r="C18" s="35"/>
      <c r="D18" s="35"/>
      <c r="E18" s="35"/>
      <c r="F18" s="23" t="s">
        <v>32</v>
      </c>
      <c r="G18" s="23" t="s">
        <v>32</v>
      </c>
    </row>
    <row r="19" spans="1:8" s="23" customFormat="1" ht="21.95" customHeight="1" x14ac:dyDescent="0.3">
      <c r="A19" s="27" t="s">
        <v>26</v>
      </c>
      <c r="B19" s="21" t="s">
        <v>27</v>
      </c>
      <c r="C19" s="35" t="e">
        <f>C17/C18/12*1000+200</f>
        <v>#DIV/0!</v>
      </c>
      <c r="D19" s="35" t="e">
        <f t="shared" ref="D19:E33" si="2">C19</f>
        <v>#DIV/0!</v>
      </c>
      <c r="E19" s="35" t="e">
        <f t="shared" si="2"/>
        <v>#DIV/0!</v>
      </c>
    </row>
    <row r="20" spans="1:8" s="23" customFormat="1" ht="25.5" x14ac:dyDescent="0.3">
      <c r="A20" s="20" t="s">
        <v>31</v>
      </c>
      <c r="B20" s="21" t="s">
        <v>2</v>
      </c>
      <c r="C20" s="62"/>
      <c r="D20" s="62">
        <f t="shared" si="2"/>
        <v>0</v>
      </c>
      <c r="E20" s="62">
        <f t="shared" si="2"/>
        <v>0</v>
      </c>
    </row>
    <row r="21" spans="1:8" s="23" customFormat="1" x14ac:dyDescent="0.3">
      <c r="A21" s="27" t="s">
        <v>4</v>
      </c>
      <c r="B21" s="28" t="s">
        <v>3</v>
      </c>
      <c r="C21" s="35"/>
      <c r="D21" s="35">
        <f t="shared" si="2"/>
        <v>0</v>
      </c>
      <c r="E21" s="35">
        <f t="shared" si="2"/>
        <v>0</v>
      </c>
      <c r="G21" s="23" t="s">
        <v>32</v>
      </c>
      <c r="H21" s="23" t="s">
        <v>32</v>
      </c>
    </row>
    <row r="22" spans="1:8" s="23" customFormat="1" ht="21.95" customHeight="1" x14ac:dyDescent="0.3">
      <c r="A22" s="27" t="s">
        <v>26</v>
      </c>
      <c r="B22" s="21" t="s">
        <v>27</v>
      </c>
      <c r="C22" s="35" t="e">
        <f>C20/12/C21*1000</f>
        <v>#DIV/0!</v>
      </c>
      <c r="D22" s="35" t="e">
        <f t="shared" si="2"/>
        <v>#DIV/0!</v>
      </c>
      <c r="E22" s="35" t="e">
        <f t="shared" si="2"/>
        <v>#DIV/0!</v>
      </c>
    </row>
    <row r="23" spans="1:8" s="23" customFormat="1" ht="39" x14ac:dyDescent="0.3">
      <c r="A23" s="29" t="s">
        <v>37</v>
      </c>
      <c r="B23" s="21" t="s">
        <v>2</v>
      </c>
      <c r="C23" s="62"/>
      <c r="D23" s="62">
        <f t="shared" si="2"/>
        <v>0</v>
      </c>
      <c r="E23" s="62">
        <f t="shared" si="2"/>
        <v>0</v>
      </c>
    </row>
    <row r="24" spans="1:8" s="23" customFormat="1" x14ac:dyDescent="0.3">
      <c r="A24" s="27" t="s">
        <v>4</v>
      </c>
      <c r="B24" s="28" t="s">
        <v>3</v>
      </c>
      <c r="C24" s="35"/>
      <c r="D24" s="35">
        <f t="shared" si="2"/>
        <v>0</v>
      </c>
      <c r="E24" s="35">
        <f t="shared" si="2"/>
        <v>0</v>
      </c>
    </row>
    <row r="25" spans="1:8" s="23" customFormat="1" ht="21.95" customHeight="1" x14ac:dyDescent="0.3">
      <c r="A25" s="27" t="s">
        <v>26</v>
      </c>
      <c r="B25" s="21" t="s">
        <v>27</v>
      </c>
      <c r="C25" s="35" t="e">
        <f>C23/C24/12*1000</f>
        <v>#DIV/0!</v>
      </c>
      <c r="D25" s="35" t="e">
        <f t="shared" si="2"/>
        <v>#DIV/0!</v>
      </c>
      <c r="E25" s="35" t="e">
        <f t="shared" si="2"/>
        <v>#DIV/0!</v>
      </c>
    </row>
    <row r="26" spans="1:8" s="23" customFormat="1" ht="25.5" x14ac:dyDescent="0.3">
      <c r="A26" s="20" t="s">
        <v>23</v>
      </c>
      <c r="B26" s="21" t="s">
        <v>2</v>
      </c>
      <c r="C26" s="62"/>
      <c r="D26" s="62">
        <f t="shared" si="2"/>
        <v>0</v>
      </c>
      <c r="E26" s="62">
        <f t="shared" si="2"/>
        <v>0</v>
      </c>
    </row>
    <row r="27" spans="1:8" s="23" customFormat="1" x14ac:dyDescent="0.3">
      <c r="A27" s="27" t="s">
        <v>4</v>
      </c>
      <c r="B27" s="28" t="s">
        <v>3</v>
      </c>
      <c r="C27" s="35"/>
      <c r="D27" s="35">
        <f t="shared" si="2"/>
        <v>0</v>
      </c>
      <c r="E27" s="35">
        <f t="shared" si="2"/>
        <v>0</v>
      </c>
    </row>
    <row r="28" spans="1:8" s="23" customFormat="1" ht="21.95" customHeight="1" x14ac:dyDescent="0.3">
      <c r="A28" s="27" t="s">
        <v>26</v>
      </c>
      <c r="B28" s="21" t="s">
        <v>27</v>
      </c>
      <c r="C28" s="35" t="e">
        <f>C26/12/C27*1000</f>
        <v>#DIV/0!</v>
      </c>
      <c r="D28" s="35" t="e">
        <f t="shared" si="2"/>
        <v>#DIV/0!</v>
      </c>
      <c r="E28" s="35" t="e">
        <f t="shared" si="2"/>
        <v>#DIV/0!</v>
      </c>
    </row>
    <row r="29" spans="1:8" s="23" customFormat="1" ht="25.5" x14ac:dyDescent="0.3">
      <c r="A29" s="20" t="s">
        <v>5</v>
      </c>
      <c r="B29" s="21" t="s">
        <v>2</v>
      </c>
      <c r="C29" s="51"/>
      <c r="D29" s="51">
        <f t="shared" si="2"/>
        <v>0</v>
      </c>
      <c r="E29" s="51">
        <f t="shared" si="2"/>
        <v>0</v>
      </c>
    </row>
    <row r="30" spans="1:8" s="23" customFormat="1" ht="36.75" x14ac:dyDescent="0.3">
      <c r="A30" s="29" t="s">
        <v>6</v>
      </c>
      <c r="B30" s="21" t="s">
        <v>2</v>
      </c>
      <c r="C30" s="62"/>
      <c r="D30" s="62">
        <f t="shared" si="2"/>
        <v>0</v>
      </c>
      <c r="E30" s="62">
        <f t="shared" si="2"/>
        <v>0</v>
      </c>
    </row>
    <row r="31" spans="1:8" ht="25.5" x14ac:dyDescent="0.3">
      <c r="A31" s="12" t="s">
        <v>7</v>
      </c>
      <c r="B31" s="6" t="s">
        <v>2</v>
      </c>
      <c r="C31" s="51"/>
      <c r="D31" s="62">
        <f t="shared" si="2"/>
        <v>0</v>
      </c>
      <c r="E31" s="62">
        <f t="shared" si="2"/>
        <v>0</v>
      </c>
    </row>
    <row r="32" spans="1:8" ht="36.75" x14ac:dyDescent="0.3">
      <c r="A32" s="12" t="s">
        <v>8</v>
      </c>
      <c r="B32" s="6" t="s">
        <v>2</v>
      </c>
      <c r="C32" s="51"/>
      <c r="D32" s="62">
        <v>0</v>
      </c>
      <c r="E32" s="62">
        <v>0</v>
      </c>
    </row>
    <row r="33" spans="1:5" ht="38.25" customHeight="1" x14ac:dyDescent="0.3">
      <c r="A33" s="12" t="s">
        <v>9</v>
      </c>
      <c r="B33" s="6" t="s">
        <v>2</v>
      </c>
      <c r="C33" s="51"/>
      <c r="D33" s="62">
        <f t="shared" si="2"/>
        <v>0</v>
      </c>
      <c r="E33" s="62">
        <f t="shared" si="2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3"/>
  <sheetViews>
    <sheetView topLeftCell="A28" workbookViewId="0">
      <selection activeCell="D30" sqref="D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1" customHeight="1" x14ac:dyDescent="0.3">
      <c r="A4" s="89" t="s">
        <v>43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25</v>
      </c>
      <c r="D11" s="54">
        <v>25</v>
      </c>
      <c r="E11" s="54">
        <v>25</v>
      </c>
    </row>
    <row r="12" spans="1:7" ht="25.5" x14ac:dyDescent="0.3">
      <c r="A12" s="10" t="s">
        <v>24</v>
      </c>
      <c r="B12" s="6" t="s">
        <v>2</v>
      </c>
      <c r="C12" s="19">
        <f>(C13-C32)/C11</f>
        <v>1586.4594</v>
      </c>
      <c r="D12" s="19">
        <f t="shared" ref="D12:E12" si="0">(D13-D32)/D11</f>
        <v>826.46969999999999</v>
      </c>
      <c r="E12" s="19">
        <f t="shared" si="0"/>
        <v>826.46969999999999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39869.485000000001</v>
      </c>
      <c r="D13" s="51">
        <f t="shared" ref="D13:E13" si="1">D15+D29+D30+D33+D31+D32</f>
        <v>20869.7425</v>
      </c>
      <c r="E13" s="51">
        <f t="shared" si="1"/>
        <v>20869.7425</v>
      </c>
    </row>
    <row r="14" spans="1:7" x14ac:dyDescent="0.3">
      <c r="A14" s="8" t="s">
        <v>0</v>
      </c>
      <c r="B14" s="9"/>
      <c r="C14" s="19"/>
      <c r="D14" s="19">
        <f t="shared" ref="D14:E33" si="2">C14</f>
        <v>0</v>
      </c>
      <c r="E14" s="19"/>
      <c r="G14" s="18"/>
    </row>
    <row r="15" spans="1:7" ht="25.5" x14ac:dyDescent="0.3">
      <c r="A15" s="5" t="s">
        <v>12</v>
      </c>
      <c r="B15" s="6" t="s">
        <v>2</v>
      </c>
      <c r="C15" s="51">
        <f>C20+C26</f>
        <v>32970</v>
      </c>
      <c r="D15" s="51">
        <f t="shared" ref="D15:E15" si="3">D20+D26</f>
        <v>16485</v>
      </c>
      <c r="E15" s="51">
        <f t="shared" si="3"/>
        <v>16485</v>
      </c>
    </row>
    <row r="16" spans="1:7" x14ac:dyDescent="0.3">
      <c r="A16" s="8" t="s">
        <v>1</v>
      </c>
      <c r="B16" s="9"/>
      <c r="C16" s="19"/>
      <c r="D16" s="19">
        <f t="shared" si="2"/>
        <v>0</v>
      </c>
      <c r="E16" s="19"/>
    </row>
    <row r="17" spans="1:5" s="23" customFormat="1" ht="25.5" x14ac:dyDescent="0.3">
      <c r="A17" s="20" t="s">
        <v>30</v>
      </c>
      <c r="B17" s="21" t="s">
        <v>2</v>
      </c>
      <c r="C17" s="35"/>
      <c r="D17" s="19">
        <f t="shared" si="2"/>
        <v>0</v>
      </c>
      <c r="E17" s="19"/>
    </row>
    <row r="18" spans="1:5" s="23" customFormat="1" x14ac:dyDescent="0.3">
      <c r="A18" s="27" t="s">
        <v>4</v>
      </c>
      <c r="B18" s="28" t="s">
        <v>3</v>
      </c>
      <c r="C18" s="42"/>
      <c r="D18" s="19">
        <f t="shared" si="2"/>
        <v>0</v>
      </c>
      <c r="E18" s="19"/>
    </row>
    <row r="19" spans="1:5" s="23" customFormat="1" ht="21.95" customHeight="1" x14ac:dyDescent="0.3">
      <c r="A19" s="27" t="s">
        <v>26</v>
      </c>
      <c r="B19" s="21" t="s">
        <v>27</v>
      </c>
      <c r="C19" s="35"/>
      <c r="D19" s="19">
        <f t="shared" si="2"/>
        <v>0</v>
      </c>
      <c r="E19" s="19"/>
    </row>
    <row r="20" spans="1:5" s="23" customFormat="1" ht="25.5" x14ac:dyDescent="0.3">
      <c r="A20" s="20" t="s">
        <v>31</v>
      </c>
      <c r="B20" s="21" t="s">
        <v>2</v>
      </c>
      <c r="C20" s="62">
        <v>26779.200000000001</v>
      </c>
      <c r="D20" s="51">
        <f>C20/2</f>
        <v>13389.6</v>
      </c>
      <c r="E20" s="51">
        <f>D20</f>
        <v>13389.6</v>
      </c>
    </row>
    <row r="21" spans="1:5" s="23" customFormat="1" x14ac:dyDescent="0.3">
      <c r="A21" s="27" t="s">
        <v>4</v>
      </c>
      <c r="B21" s="28" t="s">
        <v>3</v>
      </c>
      <c r="C21" s="42">
        <v>10.1</v>
      </c>
      <c r="D21" s="19">
        <f t="shared" si="2"/>
        <v>10.1</v>
      </c>
      <c r="E21" s="19">
        <f t="shared" si="2"/>
        <v>10.1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220950.49504950494</v>
      </c>
      <c r="D22" s="35">
        <f>D20/3/D21*1000</f>
        <v>441900.99009900988</v>
      </c>
      <c r="E22" s="35">
        <f>E20/3/E21*1000</f>
        <v>441900.99009900988</v>
      </c>
    </row>
    <row r="23" spans="1:5" ht="39" x14ac:dyDescent="0.3">
      <c r="A23" s="12" t="s">
        <v>37</v>
      </c>
      <c r="B23" s="58" t="s">
        <v>2</v>
      </c>
      <c r="C23" s="62"/>
      <c r="D23" s="51">
        <f t="shared" si="2"/>
        <v>0</v>
      </c>
      <c r="E23" s="51"/>
    </row>
    <row r="24" spans="1:5" x14ac:dyDescent="0.3">
      <c r="A24" s="10" t="s">
        <v>4</v>
      </c>
      <c r="B24" s="11" t="s">
        <v>3</v>
      </c>
      <c r="C24" s="42"/>
      <c r="D24" s="19">
        <f t="shared" si="2"/>
        <v>0</v>
      </c>
      <c r="E24" s="19">
        <f t="shared" si="2"/>
        <v>0</v>
      </c>
    </row>
    <row r="25" spans="1:5" ht="21.95" customHeight="1" x14ac:dyDescent="0.3">
      <c r="A25" s="10" t="s">
        <v>26</v>
      </c>
      <c r="B25" s="6" t="s">
        <v>27</v>
      </c>
      <c r="C25" s="35"/>
      <c r="D25" s="19">
        <f t="shared" si="2"/>
        <v>0</v>
      </c>
      <c r="E25" s="19">
        <f t="shared" si="2"/>
        <v>0</v>
      </c>
    </row>
    <row r="26" spans="1:5" ht="25.5" x14ac:dyDescent="0.3">
      <c r="A26" s="5" t="s">
        <v>23</v>
      </c>
      <c r="B26" s="58" t="s">
        <v>2</v>
      </c>
      <c r="C26" s="62">
        <v>6190.8</v>
      </c>
      <c r="D26" s="51">
        <f>C26/2</f>
        <v>3095.4</v>
      </c>
      <c r="E26" s="51">
        <f t="shared" si="2"/>
        <v>3095.4</v>
      </c>
    </row>
    <row r="27" spans="1:5" x14ac:dyDescent="0.3">
      <c r="A27" s="10" t="s">
        <v>4</v>
      </c>
      <c r="B27" s="11" t="s">
        <v>3</v>
      </c>
      <c r="C27" s="42">
        <v>8</v>
      </c>
      <c r="D27" s="19">
        <f t="shared" si="2"/>
        <v>8</v>
      </c>
      <c r="E27" s="19">
        <f t="shared" si="2"/>
        <v>8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64487.5</v>
      </c>
      <c r="D28" s="19">
        <f t="shared" si="2"/>
        <v>64487.5</v>
      </c>
      <c r="E28" s="19">
        <f t="shared" si="2"/>
        <v>64487.5</v>
      </c>
    </row>
    <row r="29" spans="1:5" ht="25.5" x14ac:dyDescent="0.3">
      <c r="A29" s="5" t="s">
        <v>5</v>
      </c>
      <c r="B29" s="58" t="s">
        <v>2</v>
      </c>
      <c r="C29" s="51">
        <f>C15*10.05%</f>
        <v>3313.4850000000001</v>
      </c>
      <c r="D29" s="51">
        <f t="shared" ref="D29:E29" si="4">D15*10.05%</f>
        <v>1656.7425000000001</v>
      </c>
      <c r="E29" s="51">
        <f t="shared" si="4"/>
        <v>1656.7425000000001</v>
      </c>
    </row>
    <row r="30" spans="1:5" ht="36.75" x14ac:dyDescent="0.3">
      <c r="A30" s="12" t="s">
        <v>6</v>
      </c>
      <c r="B30" s="6" t="s">
        <v>2</v>
      </c>
      <c r="C30" s="51">
        <v>1116</v>
      </c>
      <c r="D30" s="51">
        <f>C30/2</f>
        <v>558</v>
      </c>
      <c r="E30" s="51">
        <f t="shared" si="2"/>
        <v>558</v>
      </c>
    </row>
    <row r="31" spans="1:5" ht="25.5" x14ac:dyDescent="0.3">
      <c r="A31" s="12" t="s">
        <v>7</v>
      </c>
      <c r="B31" s="6" t="s">
        <v>2</v>
      </c>
      <c r="C31" s="19">
        <v>300</v>
      </c>
      <c r="D31" s="19"/>
      <c r="E31" s="51">
        <f t="shared" si="2"/>
        <v>0</v>
      </c>
    </row>
    <row r="32" spans="1:5" ht="36.75" x14ac:dyDescent="0.3">
      <c r="A32" s="12" t="s">
        <v>8</v>
      </c>
      <c r="B32" s="6" t="s">
        <v>2</v>
      </c>
      <c r="C32" s="19">
        <v>208</v>
      </c>
      <c r="D32" s="19">
        <f t="shared" si="2"/>
        <v>208</v>
      </c>
      <c r="E32" s="51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1962</v>
      </c>
      <c r="D33" s="51">
        <f t="shared" si="2"/>
        <v>1962</v>
      </c>
      <c r="E33" s="51">
        <f t="shared" si="2"/>
        <v>1962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4" workbookViewId="0">
      <selection activeCell="C17" sqref="C1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4.140625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40</v>
      </c>
      <c r="B2" s="83"/>
      <c r="C2" s="83"/>
      <c r="D2" s="83"/>
      <c r="E2" s="83"/>
    </row>
    <row r="3" spans="1:7" x14ac:dyDescent="0.3">
      <c r="A3" s="1"/>
    </row>
    <row r="4" spans="1:7" ht="44.25" customHeight="1" x14ac:dyDescent="0.3">
      <c r="A4" s="89" t="s">
        <v>35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39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34" t="s">
        <v>14</v>
      </c>
    </row>
    <row r="11" spans="1:7" x14ac:dyDescent="0.3">
      <c r="A11" s="5" t="s">
        <v>21</v>
      </c>
      <c r="B11" s="6" t="s">
        <v>10</v>
      </c>
      <c r="C11" s="53"/>
      <c r="D11" s="53"/>
      <c r="E11" s="53"/>
      <c r="F11" s="23"/>
    </row>
    <row r="12" spans="1:7" ht="25.5" x14ac:dyDescent="0.3">
      <c r="A12" s="10" t="s">
        <v>24</v>
      </c>
      <c r="B12" s="6" t="s">
        <v>2</v>
      </c>
      <c r="C12" s="35" t="e">
        <f>(C13-C32)/C11</f>
        <v>#DIV/0!</v>
      </c>
      <c r="D12" s="35" t="e">
        <f t="shared" ref="D12:E33" si="0">C12</f>
        <v>#DIV/0!</v>
      </c>
      <c r="E12" s="35" t="e">
        <f t="shared" si="0"/>
        <v>#DIV/0!</v>
      </c>
      <c r="F12" s="23"/>
    </row>
    <row r="13" spans="1:7" ht="25.5" x14ac:dyDescent="0.3">
      <c r="A13" s="5" t="s">
        <v>11</v>
      </c>
      <c r="B13" s="6" t="s">
        <v>2</v>
      </c>
      <c r="C13" s="51">
        <f>C15+C29+C30+C33+C31+C32</f>
        <v>0</v>
      </c>
      <c r="D13" s="62">
        <f t="shared" si="0"/>
        <v>0</v>
      </c>
      <c r="E13" s="62">
        <f t="shared" si="0"/>
        <v>0</v>
      </c>
      <c r="F13" s="23"/>
    </row>
    <row r="14" spans="1:7" x14ac:dyDescent="0.3">
      <c r="A14" s="8" t="s">
        <v>0</v>
      </c>
      <c r="B14" s="9"/>
      <c r="C14" s="35">
        <v>0</v>
      </c>
      <c r="D14" s="35">
        <f t="shared" si="0"/>
        <v>0</v>
      </c>
      <c r="E14" s="35">
        <f t="shared" si="0"/>
        <v>0</v>
      </c>
      <c r="F14" s="23"/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0</v>
      </c>
      <c r="D15" s="62">
        <f t="shared" si="0"/>
        <v>0</v>
      </c>
      <c r="E15" s="62">
        <f t="shared" si="0"/>
        <v>0</v>
      </c>
      <c r="F15" s="23"/>
    </row>
    <row r="16" spans="1:7" x14ac:dyDescent="0.3">
      <c r="A16" s="8" t="s">
        <v>1</v>
      </c>
      <c r="B16" s="9"/>
      <c r="C16" s="35">
        <v>0</v>
      </c>
      <c r="D16" s="35">
        <f t="shared" si="0"/>
        <v>0</v>
      </c>
      <c r="E16" s="35">
        <f t="shared" si="0"/>
        <v>0</v>
      </c>
      <c r="F16" s="23"/>
    </row>
    <row r="17" spans="1:6" s="23" customFormat="1" ht="25.5" x14ac:dyDescent="0.3">
      <c r="A17" s="20" t="s">
        <v>30</v>
      </c>
      <c r="B17" s="21" t="s">
        <v>2</v>
      </c>
      <c r="C17" s="62"/>
      <c r="D17" s="62">
        <f t="shared" si="0"/>
        <v>0</v>
      </c>
      <c r="E17" s="62">
        <f t="shared" si="0"/>
        <v>0</v>
      </c>
    </row>
    <row r="18" spans="1:6" s="23" customFormat="1" x14ac:dyDescent="0.3">
      <c r="A18" s="27" t="s">
        <v>4</v>
      </c>
      <c r="B18" s="28" t="s">
        <v>3</v>
      </c>
      <c r="C18" s="35"/>
      <c r="D18" s="35"/>
      <c r="E18" s="35"/>
    </row>
    <row r="19" spans="1:6" s="23" customFormat="1" ht="21.95" customHeight="1" x14ac:dyDescent="0.3">
      <c r="A19" s="27" t="s">
        <v>26</v>
      </c>
      <c r="B19" s="21" t="s">
        <v>27</v>
      </c>
      <c r="C19" s="35" t="e">
        <f>C17/C18/12*1000+200</f>
        <v>#DIV/0!</v>
      </c>
      <c r="D19" s="35" t="e">
        <f t="shared" si="0"/>
        <v>#DIV/0!</v>
      </c>
      <c r="E19" s="35" t="e">
        <f t="shared" si="0"/>
        <v>#DIV/0!</v>
      </c>
    </row>
    <row r="20" spans="1:6" s="23" customFormat="1" ht="25.5" x14ac:dyDescent="0.3">
      <c r="A20" s="20" t="s">
        <v>31</v>
      </c>
      <c r="B20" s="21" t="s">
        <v>2</v>
      </c>
      <c r="C20" s="62"/>
      <c r="D20" s="62">
        <f t="shared" si="0"/>
        <v>0</v>
      </c>
      <c r="E20" s="62">
        <f t="shared" si="0"/>
        <v>0</v>
      </c>
    </row>
    <row r="21" spans="1:6" x14ac:dyDescent="0.3">
      <c r="A21" s="10" t="s">
        <v>4</v>
      </c>
      <c r="B21" s="11" t="s">
        <v>3</v>
      </c>
      <c r="C21" s="35"/>
      <c r="D21" s="35"/>
      <c r="E21" s="35"/>
      <c r="F21" s="23"/>
    </row>
    <row r="22" spans="1:6" ht="21.95" customHeight="1" x14ac:dyDescent="0.3">
      <c r="A22" s="10" t="s">
        <v>26</v>
      </c>
      <c r="B22" s="6" t="s">
        <v>27</v>
      </c>
      <c r="C22" s="35" t="e">
        <f>C20/12/C21*1000</f>
        <v>#DIV/0!</v>
      </c>
      <c r="D22" s="35" t="e">
        <f t="shared" si="0"/>
        <v>#DIV/0!</v>
      </c>
      <c r="E22" s="35" t="e">
        <f t="shared" si="0"/>
        <v>#DIV/0!</v>
      </c>
      <c r="F22" s="23"/>
    </row>
    <row r="23" spans="1:6" ht="39" x14ac:dyDescent="0.3">
      <c r="A23" s="12" t="s">
        <v>37</v>
      </c>
      <c r="B23" s="6" t="s">
        <v>2</v>
      </c>
      <c r="C23" s="62"/>
      <c r="D23" s="62">
        <f t="shared" si="0"/>
        <v>0</v>
      </c>
      <c r="E23" s="62">
        <f t="shared" si="0"/>
        <v>0</v>
      </c>
      <c r="F23" s="23"/>
    </row>
    <row r="24" spans="1:6" x14ac:dyDescent="0.3">
      <c r="A24" s="10" t="s">
        <v>4</v>
      </c>
      <c r="B24" s="11" t="s">
        <v>3</v>
      </c>
      <c r="C24" s="35"/>
      <c r="D24" s="35"/>
      <c r="E24" s="35"/>
    </row>
    <row r="25" spans="1:6" ht="21.95" customHeight="1" x14ac:dyDescent="0.3">
      <c r="A25" s="10" t="s">
        <v>26</v>
      </c>
      <c r="B25" s="6" t="s">
        <v>27</v>
      </c>
      <c r="C25" s="35" t="e">
        <f>C23/C24/12*1000</f>
        <v>#DIV/0!</v>
      </c>
      <c r="D25" s="35" t="e">
        <f t="shared" si="0"/>
        <v>#DIV/0!</v>
      </c>
      <c r="E25" s="35" t="e">
        <f t="shared" si="0"/>
        <v>#DIV/0!</v>
      </c>
    </row>
    <row r="26" spans="1:6" ht="25.5" x14ac:dyDescent="0.3">
      <c r="A26" s="5" t="s">
        <v>23</v>
      </c>
      <c r="B26" s="6" t="s">
        <v>2</v>
      </c>
      <c r="C26" s="62"/>
      <c r="D26" s="62">
        <f t="shared" si="0"/>
        <v>0</v>
      </c>
      <c r="E26" s="62">
        <f t="shared" si="0"/>
        <v>0</v>
      </c>
    </row>
    <row r="27" spans="1:6" x14ac:dyDescent="0.3">
      <c r="A27" s="10" t="s">
        <v>4</v>
      </c>
      <c r="B27" s="11" t="s">
        <v>3</v>
      </c>
      <c r="C27" s="35"/>
      <c r="D27" s="35"/>
      <c r="E27" s="35"/>
    </row>
    <row r="28" spans="1:6" ht="21.95" customHeight="1" x14ac:dyDescent="0.3">
      <c r="A28" s="10" t="s">
        <v>26</v>
      </c>
      <c r="B28" s="6" t="s">
        <v>27</v>
      </c>
      <c r="C28" s="35" t="e">
        <f>C26/12/C27*1000</f>
        <v>#DIV/0!</v>
      </c>
      <c r="D28" s="35" t="e">
        <f t="shared" si="0"/>
        <v>#DIV/0!</v>
      </c>
      <c r="E28" s="35" t="e">
        <f t="shared" si="0"/>
        <v>#DIV/0!</v>
      </c>
    </row>
    <row r="29" spans="1:6" ht="25.5" x14ac:dyDescent="0.3">
      <c r="A29" s="5" t="s">
        <v>5</v>
      </c>
      <c r="B29" s="6" t="s">
        <v>2</v>
      </c>
      <c r="C29" s="51"/>
      <c r="D29" s="51">
        <f t="shared" si="0"/>
        <v>0</v>
      </c>
      <c r="E29" s="51">
        <f t="shared" si="0"/>
        <v>0</v>
      </c>
    </row>
    <row r="30" spans="1:6" ht="36.75" x14ac:dyDescent="0.3">
      <c r="A30" s="12" t="s">
        <v>6</v>
      </c>
      <c r="B30" s="6" t="s">
        <v>2</v>
      </c>
      <c r="C30" s="62"/>
      <c r="D30" s="62">
        <f t="shared" si="0"/>
        <v>0</v>
      </c>
      <c r="E30" s="62">
        <f t="shared" si="0"/>
        <v>0</v>
      </c>
    </row>
    <row r="31" spans="1:6" ht="25.5" x14ac:dyDescent="0.3">
      <c r="A31" s="12" t="s">
        <v>7</v>
      </c>
      <c r="B31" s="6" t="s">
        <v>2</v>
      </c>
      <c r="C31" s="62"/>
      <c r="D31" s="62">
        <f t="shared" si="0"/>
        <v>0</v>
      </c>
      <c r="E31" s="62">
        <f t="shared" si="0"/>
        <v>0</v>
      </c>
    </row>
    <row r="32" spans="1:6" ht="36.75" x14ac:dyDescent="0.3">
      <c r="A32" s="12" t="s">
        <v>8</v>
      </c>
      <c r="B32" s="6" t="s">
        <v>2</v>
      </c>
      <c r="C32" s="51"/>
      <c r="D32" s="62">
        <f t="shared" si="0"/>
        <v>0</v>
      </c>
      <c r="E32" s="62">
        <f t="shared" si="0"/>
        <v>0</v>
      </c>
    </row>
    <row r="33" spans="1:5" ht="38.25" customHeight="1" x14ac:dyDescent="0.3">
      <c r="A33" s="12" t="s">
        <v>9</v>
      </c>
      <c r="B33" s="6" t="s">
        <v>2</v>
      </c>
      <c r="C33" s="51"/>
      <c r="D33" s="62">
        <f t="shared" si="0"/>
        <v>0</v>
      </c>
      <c r="E33" s="62">
        <f t="shared" si="0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8" workbookViewId="0">
      <selection activeCell="D29" sqref="D2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5703125" style="18" customWidth="1"/>
    <col min="4" max="4" width="12" style="18" customWidth="1"/>
    <col min="5" max="5" width="12" style="43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5.5" customHeight="1" x14ac:dyDescent="0.3">
      <c r="A4" s="89" t="s">
        <v>65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194</v>
      </c>
      <c r="D11" s="54">
        <f>C11</f>
        <v>194</v>
      </c>
      <c r="E11" s="54">
        <f>D11</f>
        <v>194</v>
      </c>
    </row>
    <row r="12" spans="1:7" ht="25.5" x14ac:dyDescent="0.3">
      <c r="A12" s="10" t="s">
        <v>24</v>
      </c>
      <c r="B12" s="6" t="s">
        <v>2</v>
      </c>
      <c r="C12" s="19">
        <f>(C13-C32)/C11</f>
        <v>985.9613402061857</v>
      </c>
      <c r="D12" s="19">
        <f t="shared" ref="D12:E12" si="0">(D13-D32)/D11</f>
        <v>490.40327899484544</v>
      </c>
      <c r="E12" s="19">
        <f t="shared" si="0"/>
        <v>490.40327899484544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196384.50000000003</v>
      </c>
      <c r="D13" s="51">
        <f t="shared" ref="D13:E13" si="1">D15+D29+D30+D33+D31+D32</f>
        <v>95246.23612500001</v>
      </c>
      <c r="E13" s="51">
        <f t="shared" si="1"/>
        <v>95246.23612500001</v>
      </c>
    </row>
    <row r="14" spans="1:7" x14ac:dyDescent="0.3">
      <c r="A14" s="8" t="s">
        <v>0</v>
      </c>
      <c r="B14" s="9"/>
      <c r="C14" s="19">
        <v>0</v>
      </c>
      <c r="D14" s="35">
        <f t="shared" ref="D14:D31" si="2">C14</f>
        <v>0</v>
      </c>
      <c r="E14" s="35">
        <f t="shared" ref="E14" si="3">D14</f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157044.50000000003</v>
      </c>
      <c r="D15" s="51">
        <f t="shared" ref="D15:E15" si="4">D17+D20+D23+D26</f>
        <v>78522.250000000015</v>
      </c>
      <c r="E15" s="51">
        <f t="shared" si="4"/>
        <v>78522.250000000015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ref="E16" si="5">D16</f>
        <v>0</v>
      </c>
    </row>
    <row r="17" spans="1:7" s="23" customFormat="1" ht="25.5" x14ac:dyDescent="0.3">
      <c r="A17" s="20" t="s">
        <v>30</v>
      </c>
      <c r="B17" s="60" t="s">
        <v>2</v>
      </c>
      <c r="C17" s="62">
        <v>8583.6</v>
      </c>
      <c r="D17" s="62">
        <f>C17/2</f>
        <v>4291.8</v>
      </c>
      <c r="E17" s="62">
        <f t="shared" ref="E17" si="6">D17</f>
        <v>4291.8</v>
      </c>
    </row>
    <row r="18" spans="1:7" s="23" customFormat="1" x14ac:dyDescent="0.3">
      <c r="A18" s="27" t="s">
        <v>4</v>
      </c>
      <c r="B18" s="28" t="s">
        <v>3</v>
      </c>
      <c r="C18" s="42">
        <v>4</v>
      </c>
      <c r="D18" s="35">
        <f t="shared" si="2"/>
        <v>4</v>
      </c>
      <c r="E18" s="35">
        <f t="shared" ref="E18" si="7">D18</f>
        <v>4</v>
      </c>
    </row>
    <row r="19" spans="1:7" s="23" customFormat="1" ht="21.95" customHeight="1" x14ac:dyDescent="0.3">
      <c r="A19" s="27" t="s">
        <v>26</v>
      </c>
      <c r="B19" s="21" t="s">
        <v>27</v>
      </c>
      <c r="C19" s="35">
        <f>C17/C18/12*1000+200</f>
        <v>179025.00000000003</v>
      </c>
      <c r="D19" s="35">
        <f t="shared" si="2"/>
        <v>179025.00000000003</v>
      </c>
      <c r="E19" s="35">
        <f t="shared" ref="E19" si="8">D19</f>
        <v>179025.00000000003</v>
      </c>
      <c r="G19" s="30"/>
    </row>
    <row r="20" spans="1:7" s="23" customFormat="1" ht="25.5" x14ac:dyDescent="0.3">
      <c r="A20" s="20" t="s">
        <v>31</v>
      </c>
      <c r="B20" s="60" t="s">
        <v>2</v>
      </c>
      <c r="C20" s="62">
        <v>121281.1</v>
      </c>
      <c r="D20" s="62">
        <f>C20/2</f>
        <v>60640.55</v>
      </c>
      <c r="E20" s="62">
        <f t="shared" ref="E20" si="9">D20</f>
        <v>60640.55</v>
      </c>
    </row>
    <row r="21" spans="1:7" s="23" customFormat="1" x14ac:dyDescent="0.3">
      <c r="A21" s="27" t="s">
        <v>4</v>
      </c>
      <c r="B21" s="28" t="s">
        <v>3</v>
      </c>
      <c r="C21" s="42">
        <v>41.6</v>
      </c>
      <c r="D21" s="35">
        <f t="shared" si="2"/>
        <v>41.6</v>
      </c>
      <c r="E21" s="35">
        <f t="shared" ref="E21" si="10">D21</f>
        <v>41.6</v>
      </c>
    </row>
    <row r="22" spans="1:7" ht="21.95" customHeight="1" x14ac:dyDescent="0.3">
      <c r="A22" s="10" t="s">
        <v>26</v>
      </c>
      <c r="B22" s="6" t="s">
        <v>27</v>
      </c>
      <c r="C22" s="35">
        <f>C20/12/C21*1000</f>
        <v>242950.92147435894</v>
      </c>
      <c r="D22" s="35">
        <f t="shared" si="2"/>
        <v>242950.92147435894</v>
      </c>
      <c r="E22" s="35">
        <f t="shared" ref="E22" si="11">D22</f>
        <v>242950.92147435894</v>
      </c>
    </row>
    <row r="23" spans="1:7" ht="39" x14ac:dyDescent="0.3">
      <c r="A23" s="12" t="s">
        <v>37</v>
      </c>
      <c r="B23" s="58" t="s">
        <v>2</v>
      </c>
      <c r="C23" s="62">
        <v>8760.1</v>
      </c>
      <c r="D23" s="62">
        <f>C23/2</f>
        <v>4380.05</v>
      </c>
      <c r="E23" s="62">
        <f t="shared" ref="E23" si="12">D23</f>
        <v>4380.05</v>
      </c>
    </row>
    <row r="24" spans="1:7" x14ac:dyDescent="0.3">
      <c r="A24" s="10" t="s">
        <v>4</v>
      </c>
      <c r="B24" s="11" t="s">
        <v>3</v>
      </c>
      <c r="C24" s="42">
        <v>5.5</v>
      </c>
      <c r="D24" s="35">
        <f t="shared" si="2"/>
        <v>5.5</v>
      </c>
      <c r="E24" s="35">
        <f t="shared" ref="E24" si="13">D24</f>
        <v>5.5</v>
      </c>
    </row>
    <row r="25" spans="1:7" ht="21.95" customHeight="1" x14ac:dyDescent="0.3">
      <c r="A25" s="10" t="s">
        <v>26</v>
      </c>
      <c r="B25" s="6" t="s">
        <v>27</v>
      </c>
      <c r="C25" s="35">
        <f>C23/C24/12*1000</f>
        <v>132728.78787878787</v>
      </c>
      <c r="D25" s="35">
        <f t="shared" si="2"/>
        <v>132728.78787878787</v>
      </c>
      <c r="E25" s="35">
        <f t="shared" ref="E25" si="14">D25</f>
        <v>132728.78787878787</v>
      </c>
    </row>
    <row r="26" spans="1:7" ht="25.5" x14ac:dyDescent="0.3">
      <c r="A26" s="5" t="s">
        <v>23</v>
      </c>
      <c r="B26" s="58" t="s">
        <v>2</v>
      </c>
      <c r="C26" s="62">
        <v>18419.7</v>
      </c>
      <c r="D26" s="62">
        <f>C26/2</f>
        <v>9209.85</v>
      </c>
      <c r="E26" s="62">
        <f t="shared" ref="E26" si="15">D26</f>
        <v>9209.85</v>
      </c>
    </row>
    <row r="27" spans="1:7" x14ac:dyDescent="0.3">
      <c r="A27" s="10" t="s">
        <v>4</v>
      </c>
      <c r="B27" s="11" t="s">
        <v>3</v>
      </c>
      <c r="C27" s="42">
        <v>23</v>
      </c>
      <c r="D27" s="35">
        <f t="shared" si="2"/>
        <v>23</v>
      </c>
      <c r="E27" s="35">
        <f t="shared" ref="E27" si="16">D27</f>
        <v>23</v>
      </c>
    </row>
    <row r="28" spans="1:7" ht="21.95" customHeight="1" x14ac:dyDescent="0.3">
      <c r="A28" s="10" t="s">
        <v>26</v>
      </c>
      <c r="B28" s="6" t="s">
        <v>27</v>
      </c>
      <c r="C28" s="35">
        <f>C26/12/C27*1000</f>
        <v>66738.043478260879</v>
      </c>
      <c r="D28" s="35">
        <f t="shared" si="2"/>
        <v>66738.043478260879</v>
      </c>
      <c r="E28" s="35">
        <f t="shared" ref="E28" si="17">D28</f>
        <v>66738.043478260879</v>
      </c>
    </row>
    <row r="29" spans="1:7" ht="25.5" x14ac:dyDescent="0.3">
      <c r="A29" s="5" t="s">
        <v>5</v>
      </c>
      <c r="B29" s="6" t="s">
        <v>2</v>
      </c>
      <c r="C29" s="69">
        <v>16783</v>
      </c>
      <c r="D29" s="51">
        <f t="shared" ref="D29:E29" si="18">D15*10.05%</f>
        <v>7891.4861250000022</v>
      </c>
      <c r="E29" s="51">
        <f t="shared" si="18"/>
        <v>7891.4861250000022</v>
      </c>
    </row>
    <row r="30" spans="1:7" ht="36.75" x14ac:dyDescent="0.3">
      <c r="A30" s="12" t="s">
        <v>6</v>
      </c>
      <c r="B30" s="6" t="s">
        <v>2</v>
      </c>
      <c r="C30" s="62">
        <v>7848</v>
      </c>
      <c r="D30" s="62">
        <f>C30/2</f>
        <v>3924</v>
      </c>
      <c r="E30" s="62">
        <f t="shared" ref="E30" si="19">D30</f>
        <v>3924</v>
      </c>
    </row>
    <row r="31" spans="1:7" ht="25.5" x14ac:dyDescent="0.3">
      <c r="A31" s="12" t="s">
        <v>7</v>
      </c>
      <c r="B31" s="6" t="s">
        <v>2</v>
      </c>
      <c r="C31" s="19">
        <v>0</v>
      </c>
      <c r="D31" s="35">
        <f t="shared" si="2"/>
        <v>0</v>
      </c>
      <c r="E31" s="35">
        <f t="shared" ref="E31:E32" si="20">D31</f>
        <v>0</v>
      </c>
    </row>
    <row r="32" spans="1:7" ht="36.75" x14ac:dyDescent="0.3">
      <c r="A32" s="12" t="s">
        <v>8</v>
      </c>
      <c r="B32" s="6" t="s">
        <v>2</v>
      </c>
      <c r="C32" s="51">
        <v>5108</v>
      </c>
      <c r="D32" s="62">
        <v>108</v>
      </c>
      <c r="E32" s="62">
        <f t="shared" si="20"/>
        <v>108</v>
      </c>
    </row>
    <row r="33" spans="1:5" ht="38.25" customHeight="1" x14ac:dyDescent="0.3">
      <c r="A33" s="12" t="s">
        <v>9</v>
      </c>
      <c r="B33" s="6" t="s">
        <v>2</v>
      </c>
      <c r="C33" s="51">
        <v>9601</v>
      </c>
      <c r="D33" s="62">
        <f>C33/2</f>
        <v>4800.5</v>
      </c>
      <c r="E33" s="62">
        <f t="shared" ref="E33" si="21">D33</f>
        <v>4800.5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30" workbookViewId="0">
      <selection activeCell="D33" sqref="D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7109375" style="18" customWidth="1"/>
    <col min="4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6.5" customHeight="1" x14ac:dyDescent="0.3">
      <c r="A4" s="89" t="s">
        <v>64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265</v>
      </c>
      <c r="D11" s="54">
        <f>C11</f>
        <v>265</v>
      </c>
      <c r="E11" s="54">
        <f>D11</f>
        <v>265</v>
      </c>
    </row>
    <row r="12" spans="1:7" ht="25.5" x14ac:dyDescent="0.3">
      <c r="A12" s="10" t="s">
        <v>24</v>
      </c>
      <c r="B12" s="6" t="s">
        <v>2</v>
      </c>
      <c r="C12" s="19">
        <f>(C13-C32)/C11</f>
        <v>738.84377358490565</v>
      </c>
      <c r="D12" s="19">
        <f t="shared" ref="D12:E12" si="0">(D13-D32)/D11</f>
        <v>366.56778358490567</v>
      </c>
      <c r="E12" s="19">
        <f t="shared" si="0"/>
        <v>366.56778358490567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195793.6</v>
      </c>
      <c r="D13" s="51">
        <f t="shared" ref="D13:E13" si="1">D15+D29+D30+D33+D31+D32</f>
        <v>97140.462650000001</v>
      </c>
      <c r="E13" s="51">
        <f t="shared" si="1"/>
        <v>97140.462650000001</v>
      </c>
    </row>
    <row r="14" spans="1:7" x14ac:dyDescent="0.3">
      <c r="A14" s="8" t="s">
        <v>0</v>
      </c>
      <c r="B14" s="9"/>
      <c r="C14" s="19">
        <v>0</v>
      </c>
      <c r="D14" s="35">
        <f t="shared" ref="D14:E33" si="2">C14</f>
        <v>0</v>
      </c>
      <c r="E14" s="19"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162530.6</v>
      </c>
      <c r="D15" s="51">
        <f t="shared" ref="D15:E15" si="3">D17+D20+D23+D26</f>
        <v>81265.3</v>
      </c>
      <c r="E15" s="51">
        <f t="shared" si="3"/>
        <v>81265.3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19">
        <v>0</v>
      </c>
    </row>
    <row r="17" spans="1:5" s="23" customFormat="1" ht="25.5" x14ac:dyDescent="0.3">
      <c r="A17" s="20" t="s">
        <v>30</v>
      </c>
      <c r="B17" s="21" t="s">
        <v>2</v>
      </c>
      <c r="C17" s="62">
        <v>10544.1</v>
      </c>
      <c r="D17" s="62">
        <f>C17/2</f>
        <v>5272.05</v>
      </c>
      <c r="E17" s="62">
        <f t="shared" si="2"/>
        <v>5272.05</v>
      </c>
    </row>
    <row r="18" spans="1:5" s="23" customFormat="1" x14ac:dyDescent="0.3">
      <c r="A18" s="27" t="s">
        <v>4</v>
      </c>
      <c r="B18" s="28" t="s">
        <v>3</v>
      </c>
      <c r="C18" s="42">
        <v>4.5</v>
      </c>
      <c r="D18" s="35">
        <f t="shared" si="2"/>
        <v>4.5</v>
      </c>
      <c r="E18" s="42">
        <v>4.5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195461.11111111109</v>
      </c>
      <c r="D19" s="35">
        <f t="shared" si="2"/>
        <v>195461.11111111109</v>
      </c>
      <c r="E19" s="35">
        <f>E17*1000/12/E18</f>
        <v>97630.555555555562</v>
      </c>
    </row>
    <row r="20" spans="1:5" s="23" customFormat="1" ht="25.5" x14ac:dyDescent="0.3">
      <c r="A20" s="20" t="s">
        <v>31</v>
      </c>
      <c r="B20" s="21" t="s">
        <v>2</v>
      </c>
      <c r="C20" s="62">
        <v>128007.8</v>
      </c>
      <c r="D20" s="62">
        <f>C20/2</f>
        <v>64003.9</v>
      </c>
      <c r="E20" s="62">
        <f t="shared" si="2"/>
        <v>64003.9</v>
      </c>
    </row>
    <row r="21" spans="1:5" s="23" customFormat="1" x14ac:dyDescent="0.3">
      <c r="A21" s="27" t="s">
        <v>4</v>
      </c>
      <c r="B21" s="28" t="s">
        <v>3</v>
      </c>
      <c r="C21" s="42">
        <v>41.7</v>
      </c>
      <c r="D21" s="35">
        <f t="shared" si="2"/>
        <v>41.7</v>
      </c>
      <c r="E21" s="35">
        <f t="shared" si="2"/>
        <v>41.7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255810.95123900881</v>
      </c>
      <c r="D22" s="35">
        <f t="shared" si="2"/>
        <v>255810.95123900881</v>
      </c>
      <c r="E22" s="35">
        <f t="shared" ref="E22" si="4">E20/12/E21*1000</f>
        <v>127905.4756195044</v>
      </c>
    </row>
    <row r="23" spans="1:5" ht="39" x14ac:dyDescent="0.3">
      <c r="A23" s="12" t="s">
        <v>37</v>
      </c>
      <c r="B23" s="6" t="s">
        <v>2</v>
      </c>
      <c r="C23" s="62">
        <v>8407.1</v>
      </c>
      <c r="D23" s="62">
        <f>C23/2</f>
        <v>4203.55</v>
      </c>
      <c r="E23" s="62">
        <f t="shared" si="2"/>
        <v>4203.55</v>
      </c>
    </row>
    <row r="24" spans="1:5" x14ac:dyDescent="0.3">
      <c r="A24" s="10" t="s">
        <v>4</v>
      </c>
      <c r="B24" s="11" t="s">
        <v>3</v>
      </c>
      <c r="C24" s="42">
        <v>4.5</v>
      </c>
      <c r="D24" s="35">
        <f t="shared" si="2"/>
        <v>4.5</v>
      </c>
      <c r="E24" s="35">
        <f t="shared" si="2"/>
        <v>4.5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155687.03703703705</v>
      </c>
      <c r="D25" s="35">
        <f t="shared" si="2"/>
        <v>155687.03703703705</v>
      </c>
      <c r="E25" s="35">
        <f t="shared" ref="E25" si="5">E23/E24/12*1000</f>
        <v>77843.518518518526</v>
      </c>
    </row>
    <row r="26" spans="1:5" ht="25.5" x14ac:dyDescent="0.3">
      <c r="A26" s="5" t="s">
        <v>23</v>
      </c>
      <c r="B26" s="6" t="s">
        <v>2</v>
      </c>
      <c r="C26" s="62">
        <v>15571.6</v>
      </c>
      <c r="D26" s="62">
        <f>C26/2</f>
        <v>7785.8</v>
      </c>
      <c r="E26" s="62">
        <f t="shared" si="2"/>
        <v>7785.8</v>
      </c>
    </row>
    <row r="27" spans="1:5" x14ac:dyDescent="0.3">
      <c r="A27" s="10" t="s">
        <v>4</v>
      </c>
      <c r="B27" s="11" t="s">
        <v>3</v>
      </c>
      <c r="C27" s="42">
        <v>19.5</v>
      </c>
      <c r="D27" s="35">
        <f t="shared" si="2"/>
        <v>19.5</v>
      </c>
      <c r="E27" s="35">
        <f t="shared" si="2"/>
        <v>19.5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66545.299145299155</v>
      </c>
      <c r="D28" s="35">
        <f t="shared" si="2"/>
        <v>66545.299145299155</v>
      </c>
      <c r="E28" s="35">
        <f t="shared" ref="E28" si="6">E26/12/E27*1000</f>
        <v>33272.649572649578</v>
      </c>
    </row>
    <row r="29" spans="1:5" ht="25.5" x14ac:dyDescent="0.3">
      <c r="A29" s="5" t="s">
        <v>5</v>
      </c>
      <c r="B29" s="6" t="s">
        <v>2</v>
      </c>
      <c r="C29" s="51">
        <v>17457</v>
      </c>
      <c r="D29" s="51">
        <f t="shared" ref="D29:E29" si="7">D15*10.05%</f>
        <v>8167.1626500000011</v>
      </c>
      <c r="E29" s="51">
        <f t="shared" si="7"/>
        <v>8167.1626500000011</v>
      </c>
    </row>
    <row r="30" spans="1:5" ht="36.75" x14ac:dyDescent="0.3">
      <c r="A30" s="12" t="s">
        <v>6</v>
      </c>
      <c r="B30" s="6" t="s">
        <v>2</v>
      </c>
      <c r="C30" s="51">
        <v>6077</v>
      </c>
      <c r="D30" s="62">
        <f>C30/2</f>
        <v>3038.5</v>
      </c>
      <c r="E30" s="62">
        <f t="shared" si="2"/>
        <v>3038.5</v>
      </c>
    </row>
    <row r="31" spans="1:5" ht="25.5" x14ac:dyDescent="0.3">
      <c r="A31" s="12" t="s">
        <v>7</v>
      </c>
      <c r="B31" s="6" t="s">
        <v>2</v>
      </c>
      <c r="C31" s="51">
        <v>390</v>
      </c>
      <c r="D31" s="62"/>
      <c r="E31" s="62">
        <f t="shared" si="2"/>
        <v>0</v>
      </c>
    </row>
    <row r="32" spans="1:5" ht="36.75" x14ac:dyDescent="0.3">
      <c r="A32" s="12" t="s">
        <v>8</v>
      </c>
      <c r="B32" s="6" t="s">
        <v>2</v>
      </c>
      <c r="C32" s="51"/>
      <c r="D32" s="62"/>
      <c r="E32" s="62"/>
    </row>
    <row r="33" spans="1:5" ht="38.25" customHeight="1" x14ac:dyDescent="0.3">
      <c r="A33" s="12" t="s">
        <v>9</v>
      </c>
      <c r="B33" s="6" t="s">
        <v>2</v>
      </c>
      <c r="C33" s="69">
        <v>9339</v>
      </c>
      <c r="D33" s="62">
        <f>C33/2</f>
        <v>4669.5</v>
      </c>
      <c r="E33" s="62">
        <f t="shared" si="2"/>
        <v>4669.5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2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7.28515625" style="18" customWidth="1"/>
    <col min="4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5" customHeight="1" x14ac:dyDescent="0.3">
      <c r="A4" s="89" t="s">
        <v>63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127</v>
      </c>
      <c r="D11" s="54">
        <f>C11</f>
        <v>127</v>
      </c>
      <c r="E11" s="54">
        <f>D11</f>
        <v>127</v>
      </c>
    </row>
    <row r="12" spans="1:7" ht="25.5" x14ac:dyDescent="0.3">
      <c r="A12" s="10" t="s">
        <v>24</v>
      </c>
      <c r="B12" s="6" t="s">
        <v>2</v>
      </c>
      <c r="C12" s="19">
        <f>(C13-C32)/C11</f>
        <v>1463.1755055118108</v>
      </c>
      <c r="D12" s="19">
        <f t="shared" ref="D12:E12" si="0">(D13-D32)/D11</f>
        <v>731.5877527559054</v>
      </c>
      <c r="E12" s="19">
        <f t="shared" si="0"/>
        <v>731.5877527559054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186031.28919999997</v>
      </c>
      <c r="D13" s="51">
        <f t="shared" ref="D13:E13" si="1">D15+D29+D30+D33+D31+D32</f>
        <v>93119.644599999985</v>
      </c>
      <c r="E13" s="51">
        <f t="shared" si="1"/>
        <v>93119.644599999985</v>
      </c>
    </row>
    <row r="14" spans="1:7" x14ac:dyDescent="0.3">
      <c r="A14" s="8" t="s">
        <v>0</v>
      </c>
      <c r="B14" s="9"/>
      <c r="C14" s="19">
        <v>0</v>
      </c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155498.4</v>
      </c>
      <c r="D15" s="51">
        <f t="shared" ref="D15:E15" si="3">D17+D20+D23+D26</f>
        <v>77749.2</v>
      </c>
      <c r="E15" s="51">
        <f t="shared" si="3"/>
        <v>77749.2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si="2"/>
        <v>0</v>
      </c>
    </row>
    <row r="17" spans="1:5" s="23" customFormat="1" ht="25.5" x14ac:dyDescent="0.3">
      <c r="A17" s="20" t="s">
        <v>30</v>
      </c>
      <c r="B17" s="21" t="s">
        <v>2</v>
      </c>
      <c r="C17" s="62">
        <v>8331.9</v>
      </c>
      <c r="D17" s="62">
        <f>C17/2</f>
        <v>4165.95</v>
      </c>
      <c r="E17" s="62">
        <f t="shared" si="2"/>
        <v>4165.95</v>
      </c>
    </row>
    <row r="18" spans="1:5" s="23" customFormat="1" x14ac:dyDescent="0.3">
      <c r="A18" s="27" t="s">
        <v>4</v>
      </c>
      <c r="B18" s="28" t="s">
        <v>3</v>
      </c>
      <c r="C18" s="42">
        <v>4</v>
      </c>
      <c r="D18" s="35">
        <f t="shared" si="2"/>
        <v>4</v>
      </c>
      <c r="E18" s="35">
        <f t="shared" si="2"/>
        <v>4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173781.24999999997</v>
      </c>
      <c r="D19" s="35">
        <f t="shared" si="2"/>
        <v>173781.24999999997</v>
      </c>
      <c r="E19" s="35">
        <f t="shared" si="2"/>
        <v>173781.24999999997</v>
      </c>
    </row>
    <row r="20" spans="1:5" s="23" customFormat="1" ht="25.5" x14ac:dyDescent="0.3">
      <c r="A20" s="20" t="s">
        <v>31</v>
      </c>
      <c r="B20" s="21" t="s">
        <v>2</v>
      </c>
      <c r="C20" s="62">
        <v>121802</v>
      </c>
      <c r="D20" s="62">
        <f>C20/2</f>
        <v>60901</v>
      </c>
      <c r="E20" s="62">
        <f t="shared" si="2"/>
        <v>60901</v>
      </c>
    </row>
    <row r="21" spans="1:5" s="23" customFormat="1" x14ac:dyDescent="0.3">
      <c r="A21" s="27" t="s">
        <v>4</v>
      </c>
      <c r="B21" s="28" t="s">
        <v>3</v>
      </c>
      <c r="C21" s="42">
        <v>39.6</v>
      </c>
      <c r="D21" s="35">
        <f t="shared" si="2"/>
        <v>39.6</v>
      </c>
      <c r="E21" s="35">
        <f t="shared" si="2"/>
        <v>39.6</v>
      </c>
    </row>
    <row r="22" spans="1:5" s="23" customFormat="1" ht="21.95" customHeight="1" x14ac:dyDescent="0.3">
      <c r="A22" s="27" t="s">
        <v>26</v>
      </c>
      <c r="B22" s="21" t="s">
        <v>27</v>
      </c>
      <c r="C22" s="35">
        <f>C20/12/C21*1000</f>
        <v>256317.34006734006</v>
      </c>
      <c r="D22" s="35">
        <f t="shared" si="2"/>
        <v>256317.34006734006</v>
      </c>
      <c r="E22" s="35">
        <f t="shared" si="2"/>
        <v>256317.34006734006</v>
      </c>
    </row>
    <row r="23" spans="1:5" s="23" customFormat="1" ht="39" x14ac:dyDescent="0.3">
      <c r="A23" s="29" t="s">
        <v>37</v>
      </c>
      <c r="B23" s="21" t="s">
        <v>2</v>
      </c>
      <c r="C23" s="62">
        <v>9071.4</v>
      </c>
      <c r="D23" s="62">
        <f>C23/2</f>
        <v>4535.7</v>
      </c>
      <c r="E23" s="62">
        <f t="shared" si="2"/>
        <v>4535.7</v>
      </c>
    </row>
    <row r="24" spans="1:5" s="23" customFormat="1" x14ac:dyDescent="0.3">
      <c r="A24" s="27" t="s">
        <v>4</v>
      </c>
      <c r="B24" s="28" t="s">
        <v>3</v>
      </c>
      <c r="C24" s="42">
        <v>5</v>
      </c>
      <c r="D24" s="35">
        <f t="shared" si="2"/>
        <v>5</v>
      </c>
      <c r="E24" s="35">
        <f t="shared" si="2"/>
        <v>5</v>
      </c>
    </row>
    <row r="25" spans="1:5" s="23" customFormat="1" ht="21.95" customHeight="1" x14ac:dyDescent="0.3">
      <c r="A25" s="27" t="s">
        <v>26</v>
      </c>
      <c r="B25" s="21" t="s">
        <v>27</v>
      </c>
      <c r="C25" s="35">
        <f>C23/C24/12*1000</f>
        <v>151190</v>
      </c>
      <c r="D25" s="35">
        <f t="shared" si="2"/>
        <v>151190</v>
      </c>
      <c r="E25" s="35">
        <f t="shared" si="2"/>
        <v>151190</v>
      </c>
    </row>
    <row r="26" spans="1:5" ht="25.5" x14ac:dyDescent="0.3">
      <c r="A26" s="5" t="s">
        <v>23</v>
      </c>
      <c r="B26" s="6" t="s">
        <v>2</v>
      </c>
      <c r="C26" s="62">
        <v>16293.1</v>
      </c>
      <c r="D26" s="62">
        <f>C26/2</f>
        <v>8146.55</v>
      </c>
      <c r="E26" s="62">
        <f t="shared" si="2"/>
        <v>8146.55</v>
      </c>
    </row>
    <row r="27" spans="1:5" x14ac:dyDescent="0.3">
      <c r="A27" s="10" t="s">
        <v>4</v>
      </c>
      <c r="B27" s="11" t="s">
        <v>3</v>
      </c>
      <c r="C27" s="42">
        <v>21.5</v>
      </c>
      <c r="D27" s="35">
        <f t="shared" si="2"/>
        <v>21.5</v>
      </c>
      <c r="E27" s="35">
        <f t="shared" si="2"/>
        <v>21.5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63151.550387596908</v>
      </c>
      <c r="D28" s="35">
        <f t="shared" si="2"/>
        <v>63151.550387596908</v>
      </c>
      <c r="E28" s="35">
        <f t="shared" si="2"/>
        <v>63151.550387596908</v>
      </c>
    </row>
    <row r="29" spans="1:5" ht="25.5" x14ac:dyDescent="0.3">
      <c r="A29" s="5" t="s">
        <v>5</v>
      </c>
      <c r="B29" s="6" t="s">
        <v>2</v>
      </c>
      <c r="C29" s="51">
        <f>C15*10.05%</f>
        <v>15627.5892</v>
      </c>
      <c r="D29" s="51">
        <f t="shared" ref="D29:E29" si="4">D15*10.05%</f>
        <v>7813.7946000000002</v>
      </c>
      <c r="E29" s="51">
        <f t="shared" si="4"/>
        <v>7813.7946000000002</v>
      </c>
    </row>
    <row r="30" spans="1:5" ht="36.75" x14ac:dyDescent="0.3">
      <c r="A30" s="12" t="s">
        <v>6</v>
      </c>
      <c r="B30" s="6" t="s">
        <v>2</v>
      </c>
      <c r="C30" s="51">
        <v>5038</v>
      </c>
      <c r="D30" s="62">
        <f>C30/2</f>
        <v>2519</v>
      </c>
      <c r="E30" s="62">
        <f t="shared" si="2"/>
        <v>2519</v>
      </c>
    </row>
    <row r="31" spans="1:5" ht="25.5" x14ac:dyDescent="0.3">
      <c r="A31" s="12" t="s">
        <v>7</v>
      </c>
      <c r="B31" s="6" t="s">
        <v>2</v>
      </c>
      <c r="C31" s="19">
        <v>0</v>
      </c>
      <c r="D31" s="35">
        <f t="shared" si="2"/>
        <v>0</v>
      </c>
      <c r="E31" s="35">
        <f t="shared" si="2"/>
        <v>0</v>
      </c>
    </row>
    <row r="32" spans="1:5" ht="36.75" x14ac:dyDescent="0.3">
      <c r="A32" s="12" t="s">
        <v>8</v>
      </c>
      <c r="B32" s="6" t="s">
        <v>2</v>
      </c>
      <c r="C32" s="51">
        <v>208</v>
      </c>
      <c r="D32" s="62">
        <f t="shared" si="2"/>
        <v>208</v>
      </c>
      <c r="E32" s="62">
        <f t="shared" si="2"/>
        <v>208</v>
      </c>
    </row>
    <row r="33" spans="1:5" ht="38.25" customHeight="1" x14ac:dyDescent="0.3">
      <c r="A33" s="12" t="s">
        <v>9</v>
      </c>
      <c r="B33" s="6" t="s">
        <v>2</v>
      </c>
      <c r="C33" s="51">
        <v>9659.2999999999993</v>
      </c>
      <c r="D33" s="62">
        <f>C33/2</f>
        <v>4829.6499999999996</v>
      </c>
      <c r="E33" s="62">
        <f t="shared" si="2"/>
        <v>4829.6499999999996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2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47.25" customHeight="1" x14ac:dyDescent="0.3">
      <c r="A4" s="89" t="s">
        <v>62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33" t="s">
        <v>19</v>
      </c>
      <c r="D10" s="33" t="s">
        <v>20</v>
      </c>
      <c r="E10" s="41" t="s">
        <v>14</v>
      </c>
    </row>
    <row r="11" spans="1:7" x14ac:dyDescent="0.3">
      <c r="A11" s="5" t="s">
        <v>21</v>
      </c>
      <c r="B11" s="6" t="s">
        <v>10</v>
      </c>
      <c r="C11" s="54">
        <v>111</v>
      </c>
      <c r="D11" s="54">
        <f>C11</f>
        <v>111</v>
      </c>
      <c r="E11" s="54">
        <f>D11</f>
        <v>111</v>
      </c>
    </row>
    <row r="12" spans="1:7" ht="25.5" x14ac:dyDescent="0.3">
      <c r="A12" s="10" t="s">
        <v>24</v>
      </c>
      <c r="B12" s="6" t="s">
        <v>2</v>
      </c>
      <c r="C12" s="19">
        <f>(C13-C32)/C11</f>
        <v>1099.038018018018</v>
      </c>
      <c r="D12" s="19">
        <f t="shared" ref="D12:E12" si="0">(D13-D32)/D11</f>
        <v>515.4205179054054</v>
      </c>
      <c r="E12" s="19">
        <f t="shared" si="0"/>
        <v>486.05903141891889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121993.22</v>
      </c>
      <c r="D13" s="51">
        <f t="shared" ref="D13:E13" si="1">D15+D29+D30+D33+D31+D32</f>
        <v>57211.677487499997</v>
      </c>
      <c r="E13" s="51">
        <f t="shared" si="1"/>
        <v>53952.552487499997</v>
      </c>
    </row>
    <row r="14" spans="1:7" x14ac:dyDescent="0.3">
      <c r="A14" s="8" t="s">
        <v>0</v>
      </c>
      <c r="B14" s="9"/>
      <c r="C14" s="19">
        <v>0</v>
      </c>
      <c r="D14" s="35">
        <f t="shared" ref="D14:E31" si="2">C14</f>
        <v>0</v>
      </c>
      <c r="E14" s="35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94440</v>
      </c>
      <c r="D15" s="51">
        <f t="shared" ref="D15:E15" si="3">D17+D20+D23+D26</f>
        <v>45409.974999999999</v>
      </c>
      <c r="E15" s="51">
        <f t="shared" si="3"/>
        <v>45409.974999999999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si="2"/>
        <v>0</v>
      </c>
    </row>
    <row r="17" spans="1:5" s="23" customFormat="1" ht="25.5" x14ac:dyDescent="0.3">
      <c r="A17" s="20" t="s">
        <v>30</v>
      </c>
      <c r="B17" s="21" t="s">
        <v>2</v>
      </c>
      <c r="C17" s="62">
        <v>7240.1</v>
      </c>
      <c r="D17" s="62">
        <f>C17/4</f>
        <v>1810.0250000000001</v>
      </c>
      <c r="E17" s="62">
        <f t="shared" si="2"/>
        <v>1810.0250000000001</v>
      </c>
    </row>
    <row r="18" spans="1:5" s="23" customFormat="1" x14ac:dyDescent="0.3">
      <c r="A18" s="27" t="s">
        <v>4</v>
      </c>
      <c r="B18" s="28" t="s">
        <v>3</v>
      </c>
      <c r="C18" s="42">
        <v>3</v>
      </c>
      <c r="D18" s="35">
        <f t="shared" si="2"/>
        <v>3</v>
      </c>
      <c r="E18" s="35">
        <f t="shared" si="2"/>
        <v>3</v>
      </c>
    </row>
    <row r="19" spans="1:5" s="23" customFormat="1" ht="21.95" customHeight="1" x14ac:dyDescent="0.3">
      <c r="A19" s="27" t="s">
        <v>26</v>
      </c>
      <c r="B19" s="21" t="s">
        <v>27</v>
      </c>
      <c r="C19" s="35">
        <f>C17/C18/12*1000+200</f>
        <v>201313.88888888891</v>
      </c>
      <c r="D19" s="35">
        <f t="shared" si="2"/>
        <v>201313.88888888891</v>
      </c>
      <c r="E19" s="35">
        <f t="shared" si="2"/>
        <v>201313.88888888891</v>
      </c>
    </row>
    <row r="20" spans="1:5" s="23" customFormat="1" ht="25.5" x14ac:dyDescent="0.3">
      <c r="A20" s="20" t="s">
        <v>31</v>
      </c>
      <c r="B20" s="21" t="s">
        <v>2</v>
      </c>
      <c r="C20" s="62">
        <v>66354.7</v>
      </c>
      <c r="D20" s="62">
        <f>C20/2</f>
        <v>33177.35</v>
      </c>
      <c r="E20" s="62">
        <f t="shared" si="2"/>
        <v>33177.35</v>
      </c>
    </row>
    <row r="21" spans="1:5" s="23" customFormat="1" x14ac:dyDescent="0.3">
      <c r="A21" s="27" t="s">
        <v>4</v>
      </c>
      <c r="B21" s="28" t="s">
        <v>3</v>
      </c>
      <c r="C21" s="42">
        <v>22.8</v>
      </c>
      <c r="D21" s="35">
        <f t="shared" si="2"/>
        <v>22.8</v>
      </c>
      <c r="E21" s="35">
        <f t="shared" si="2"/>
        <v>22.8</v>
      </c>
    </row>
    <row r="22" spans="1:5" ht="21.95" customHeight="1" x14ac:dyDescent="0.3">
      <c r="A22" s="10" t="s">
        <v>26</v>
      </c>
      <c r="B22" s="6" t="s">
        <v>27</v>
      </c>
      <c r="C22" s="35">
        <f>C20/12/C21*1000</f>
        <v>242524.48830409354</v>
      </c>
      <c r="D22" s="35">
        <f t="shared" si="2"/>
        <v>242524.48830409354</v>
      </c>
      <c r="E22" s="35">
        <f t="shared" si="2"/>
        <v>242524.48830409354</v>
      </c>
    </row>
    <row r="23" spans="1:5" ht="39" x14ac:dyDescent="0.3">
      <c r="A23" s="12" t="s">
        <v>37</v>
      </c>
      <c r="B23" s="58" t="s">
        <v>2</v>
      </c>
      <c r="C23" s="62">
        <v>7102.9</v>
      </c>
      <c r="D23" s="62">
        <f>C23/2</f>
        <v>3551.45</v>
      </c>
      <c r="E23" s="62">
        <f t="shared" si="2"/>
        <v>3551.45</v>
      </c>
    </row>
    <row r="24" spans="1:5" x14ac:dyDescent="0.3">
      <c r="A24" s="10" t="s">
        <v>4</v>
      </c>
      <c r="B24" s="11" t="s">
        <v>3</v>
      </c>
      <c r="C24" s="42">
        <v>5</v>
      </c>
      <c r="D24" s="35">
        <f t="shared" si="2"/>
        <v>5</v>
      </c>
      <c r="E24" s="35">
        <f t="shared" si="2"/>
        <v>5</v>
      </c>
    </row>
    <row r="25" spans="1:5" ht="21.95" customHeight="1" x14ac:dyDescent="0.3">
      <c r="A25" s="10" t="s">
        <v>26</v>
      </c>
      <c r="B25" s="6" t="s">
        <v>27</v>
      </c>
      <c r="C25" s="35">
        <f>C23/C24/12*1000</f>
        <v>118381.66666666666</v>
      </c>
      <c r="D25" s="35">
        <f t="shared" si="2"/>
        <v>118381.66666666666</v>
      </c>
      <c r="E25" s="35">
        <f t="shared" si="2"/>
        <v>118381.66666666666</v>
      </c>
    </row>
    <row r="26" spans="1:5" ht="25.5" x14ac:dyDescent="0.3">
      <c r="A26" s="5" t="s">
        <v>23</v>
      </c>
      <c r="B26" s="58" t="s">
        <v>2</v>
      </c>
      <c r="C26" s="62">
        <v>13742.3</v>
      </c>
      <c r="D26" s="62">
        <f>C26/2</f>
        <v>6871.15</v>
      </c>
      <c r="E26" s="62">
        <f t="shared" si="2"/>
        <v>6871.15</v>
      </c>
    </row>
    <row r="27" spans="1:5" x14ac:dyDescent="0.3">
      <c r="A27" s="10" t="s">
        <v>4</v>
      </c>
      <c r="B27" s="11" t="s">
        <v>3</v>
      </c>
      <c r="C27" s="42">
        <v>18.5</v>
      </c>
      <c r="D27" s="35">
        <f t="shared" si="2"/>
        <v>18.5</v>
      </c>
      <c r="E27" s="35">
        <f t="shared" si="2"/>
        <v>18.5</v>
      </c>
    </row>
    <row r="28" spans="1:5" ht="21.95" customHeight="1" x14ac:dyDescent="0.3">
      <c r="A28" s="10" t="s">
        <v>26</v>
      </c>
      <c r="B28" s="6" t="s">
        <v>27</v>
      </c>
      <c r="C28" s="35">
        <f>C26/12/C27*1000</f>
        <v>61902.252252252249</v>
      </c>
      <c r="D28" s="35">
        <f t="shared" si="2"/>
        <v>61902.252252252249</v>
      </c>
      <c r="E28" s="35">
        <f t="shared" si="2"/>
        <v>61902.252252252249</v>
      </c>
    </row>
    <row r="29" spans="1:5" ht="25.5" x14ac:dyDescent="0.3">
      <c r="A29" s="5" t="s">
        <v>5</v>
      </c>
      <c r="B29" s="6" t="s">
        <v>2</v>
      </c>
      <c r="C29" s="51">
        <f>C15*10.05%</f>
        <v>9491.2200000000012</v>
      </c>
      <c r="D29" s="51">
        <f t="shared" ref="D29:E29" si="4">D15*10.05%</f>
        <v>4563.7024874999997</v>
      </c>
      <c r="E29" s="51">
        <f t="shared" si="4"/>
        <v>4563.7024874999997</v>
      </c>
    </row>
    <row r="30" spans="1:5" ht="36.75" x14ac:dyDescent="0.3">
      <c r="A30" s="12" t="s">
        <v>6</v>
      </c>
      <c r="B30" s="6" t="s">
        <v>2</v>
      </c>
      <c r="C30" s="19">
        <v>7172</v>
      </c>
      <c r="D30" s="35">
        <f>C30/4</f>
        <v>1793</v>
      </c>
      <c r="E30" s="35">
        <f t="shared" si="2"/>
        <v>1793</v>
      </c>
    </row>
    <row r="31" spans="1:5" ht="25.5" x14ac:dyDescent="0.3">
      <c r="A31" s="12" t="s">
        <v>7</v>
      </c>
      <c r="B31" s="6" t="s">
        <v>2</v>
      </c>
      <c r="C31" s="51">
        <v>2199</v>
      </c>
      <c r="D31" s="62">
        <f>C31/2</f>
        <v>1099.5</v>
      </c>
      <c r="E31" s="62">
        <f t="shared" si="2"/>
        <v>1099.5</v>
      </c>
    </row>
    <row r="32" spans="1:5" ht="36.75" x14ac:dyDescent="0.3">
      <c r="A32" s="12" t="s">
        <v>8</v>
      </c>
      <c r="B32" s="6" t="s">
        <v>2</v>
      </c>
      <c r="C32" s="51"/>
      <c r="D32" s="62">
        <f t="shared" ref="D32:E33" si="5">C32/4</f>
        <v>0</v>
      </c>
      <c r="E32" s="62"/>
    </row>
    <row r="33" spans="1:5" ht="38.25" customHeight="1" x14ac:dyDescent="0.3">
      <c r="A33" s="12" t="s">
        <v>9</v>
      </c>
      <c r="B33" s="6" t="s">
        <v>2</v>
      </c>
      <c r="C33" s="68">
        <v>8691</v>
      </c>
      <c r="D33" s="62">
        <f>C33/2</f>
        <v>4345.5</v>
      </c>
      <c r="E33" s="62">
        <f t="shared" si="5"/>
        <v>1086.375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2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8" customWidth="1"/>
    <col min="5" max="5" width="12" style="43" customWidth="1"/>
    <col min="6" max="7" width="12" style="2" customWidth="1"/>
    <col min="8" max="16384" width="9.140625" style="2"/>
  </cols>
  <sheetData>
    <row r="1" spans="1:7" x14ac:dyDescent="0.3">
      <c r="A1" s="83" t="s">
        <v>15</v>
      </c>
      <c r="B1" s="83"/>
      <c r="C1" s="83"/>
      <c r="D1" s="83"/>
      <c r="E1" s="83"/>
    </row>
    <row r="2" spans="1:7" x14ac:dyDescent="0.3">
      <c r="A2" s="83" t="s">
        <v>66</v>
      </c>
      <c r="B2" s="83"/>
      <c r="C2" s="83"/>
      <c r="D2" s="83"/>
      <c r="E2" s="83"/>
    </row>
    <row r="3" spans="1:7" x14ac:dyDescent="0.3">
      <c r="A3" s="1"/>
    </row>
    <row r="4" spans="1:7" ht="51" customHeight="1" x14ac:dyDescent="0.3">
      <c r="A4" s="89" t="s">
        <v>61</v>
      </c>
      <c r="B4" s="89"/>
      <c r="C4" s="89"/>
      <c r="D4" s="89"/>
      <c r="E4" s="89"/>
    </row>
    <row r="5" spans="1:7" ht="15.75" customHeight="1" x14ac:dyDescent="0.3">
      <c r="A5" s="85" t="s">
        <v>16</v>
      </c>
      <c r="B5" s="85"/>
      <c r="C5" s="85"/>
      <c r="D5" s="85"/>
      <c r="E5" s="85"/>
    </row>
    <row r="6" spans="1:7" x14ac:dyDescent="0.3">
      <c r="A6" s="4"/>
    </row>
    <row r="7" spans="1:7" x14ac:dyDescent="0.3">
      <c r="A7" s="13" t="s">
        <v>17</v>
      </c>
    </row>
    <row r="8" spans="1:7" x14ac:dyDescent="0.3">
      <c r="A8" s="1"/>
    </row>
    <row r="9" spans="1:7" x14ac:dyDescent="0.3">
      <c r="A9" s="86" t="s">
        <v>28</v>
      </c>
      <c r="B9" s="87" t="s">
        <v>18</v>
      </c>
      <c r="C9" s="88" t="s">
        <v>41</v>
      </c>
      <c r="D9" s="88"/>
      <c r="E9" s="88"/>
    </row>
    <row r="10" spans="1:7" ht="40.5" x14ac:dyDescent="0.3">
      <c r="A10" s="86"/>
      <c r="B10" s="87"/>
      <c r="C10" s="78" t="s">
        <v>19</v>
      </c>
      <c r="D10" s="78" t="s">
        <v>20</v>
      </c>
      <c r="E10" s="79" t="s">
        <v>14</v>
      </c>
    </row>
    <row r="11" spans="1:7" x14ac:dyDescent="0.3">
      <c r="A11" s="5" t="s">
        <v>21</v>
      </c>
      <c r="B11" s="6" t="s">
        <v>10</v>
      </c>
      <c r="C11" s="54">
        <v>111</v>
      </c>
      <c r="D11" s="54">
        <f>C11</f>
        <v>111</v>
      </c>
      <c r="E11" s="54">
        <f>D11</f>
        <v>111</v>
      </c>
    </row>
    <row r="12" spans="1:7" ht="25.5" x14ac:dyDescent="0.3">
      <c r="A12" s="10" t="s">
        <v>24</v>
      </c>
      <c r="B12" s="6" t="s">
        <v>2</v>
      </c>
      <c r="C12" s="19">
        <f>(C13-C32)/C11</f>
        <v>1361.9697635135137</v>
      </c>
      <c r="D12" s="19">
        <f t="shared" ref="D12:E12" si="0">(D13-D32)/D11</f>
        <v>680.98488175675686</v>
      </c>
      <c r="E12" s="19">
        <f t="shared" si="0"/>
        <v>680.98488175675686</v>
      </c>
    </row>
    <row r="13" spans="1:7" ht="25.5" x14ac:dyDescent="0.3">
      <c r="A13" s="5" t="s">
        <v>11</v>
      </c>
      <c r="B13" s="6" t="s">
        <v>2</v>
      </c>
      <c r="C13" s="51">
        <f>C15+C29+C30+C33+C31+C32</f>
        <v>151386.64375000002</v>
      </c>
      <c r="D13" s="51">
        <f t="shared" ref="D13:E13" si="1">D15+D29+D30+D33+D31+D32</f>
        <v>75797.321875000009</v>
      </c>
      <c r="E13" s="51">
        <f t="shared" si="1"/>
        <v>75797.321875000009</v>
      </c>
    </row>
    <row r="14" spans="1:7" x14ac:dyDescent="0.3">
      <c r="A14" s="8" t="s">
        <v>0</v>
      </c>
      <c r="B14" s="9"/>
      <c r="C14" s="19">
        <v>0</v>
      </c>
      <c r="D14" s="35">
        <f t="shared" ref="D14:E33" si="2">C14</f>
        <v>0</v>
      </c>
      <c r="E14" s="35">
        <f t="shared" si="2"/>
        <v>0</v>
      </c>
      <c r="G14" s="18"/>
    </row>
    <row r="15" spans="1:7" ht="25.5" x14ac:dyDescent="0.3">
      <c r="A15" s="5" t="s">
        <v>12</v>
      </c>
      <c r="B15" s="6" t="s">
        <v>2</v>
      </c>
      <c r="C15" s="51">
        <f>C17+C20+C23+C26</f>
        <v>126787.50000000001</v>
      </c>
      <c r="D15" s="51">
        <f t="shared" ref="D15:E15" si="3">D17+D20+D23+D26</f>
        <v>63393.750000000007</v>
      </c>
      <c r="E15" s="51">
        <f t="shared" si="3"/>
        <v>63393.750000000007</v>
      </c>
    </row>
    <row r="16" spans="1:7" x14ac:dyDescent="0.3">
      <c r="A16" s="8" t="s">
        <v>1</v>
      </c>
      <c r="B16" s="9"/>
      <c r="C16" s="19">
        <v>0</v>
      </c>
      <c r="D16" s="35">
        <f t="shared" si="2"/>
        <v>0</v>
      </c>
      <c r="E16" s="35">
        <f t="shared" si="2"/>
        <v>0</v>
      </c>
    </row>
    <row r="17" spans="1:7" s="23" customFormat="1" ht="25.5" x14ac:dyDescent="0.3">
      <c r="A17" s="20" t="s">
        <v>30</v>
      </c>
      <c r="B17" s="21" t="s">
        <v>2</v>
      </c>
      <c r="C17" s="62">
        <v>8827.2999999999993</v>
      </c>
      <c r="D17" s="62">
        <f>C17/2</f>
        <v>4413.6499999999996</v>
      </c>
      <c r="E17" s="62">
        <f t="shared" si="2"/>
        <v>4413.6499999999996</v>
      </c>
    </row>
    <row r="18" spans="1:7" s="23" customFormat="1" x14ac:dyDescent="0.3">
      <c r="A18" s="27" t="s">
        <v>4</v>
      </c>
      <c r="B18" s="28" t="s">
        <v>3</v>
      </c>
      <c r="C18" s="42">
        <v>4</v>
      </c>
      <c r="D18" s="35">
        <f t="shared" si="2"/>
        <v>4</v>
      </c>
      <c r="E18" s="35">
        <f t="shared" si="2"/>
        <v>4</v>
      </c>
    </row>
    <row r="19" spans="1:7" s="23" customFormat="1" ht="21.95" customHeight="1" x14ac:dyDescent="0.3">
      <c r="A19" s="27" t="s">
        <v>26</v>
      </c>
      <c r="B19" s="21" t="s">
        <v>27</v>
      </c>
      <c r="C19" s="35">
        <f>C17/C18/12*1000+200</f>
        <v>184102.08333333331</v>
      </c>
      <c r="D19" s="35">
        <f t="shared" si="2"/>
        <v>184102.08333333331</v>
      </c>
      <c r="E19" s="35">
        <f t="shared" si="2"/>
        <v>184102.08333333331</v>
      </c>
    </row>
    <row r="20" spans="1:7" s="23" customFormat="1" ht="25.5" x14ac:dyDescent="0.3">
      <c r="A20" s="20" t="s">
        <v>31</v>
      </c>
      <c r="B20" s="21" t="s">
        <v>2</v>
      </c>
      <c r="C20" s="62">
        <v>99182.6</v>
      </c>
      <c r="D20" s="62">
        <f>C20/2</f>
        <v>49591.3</v>
      </c>
      <c r="E20" s="62">
        <f t="shared" si="2"/>
        <v>49591.3</v>
      </c>
    </row>
    <row r="21" spans="1:7" x14ac:dyDescent="0.3">
      <c r="A21" s="10" t="s">
        <v>4</v>
      </c>
      <c r="B21" s="11" t="s">
        <v>3</v>
      </c>
      <c r="C21" s="42">
        <v>34.1</v>
      </c>
      <c r="D21" s="35">
        <f t="shared" si="2"/>
        <v>34.1</v>
      </c>
      <c r="E21" s="35">
        <f t="shared" si="2"/>
        <v>34.1</v>
      </c>
    </row>
    <row r="22" spans="1:7" ht="21.95" customHeight="1" x14ac:dyDescent="0.3">
      <c r="A22" s="10" t="s">
        <v>26</v>
      </c>
      <c r="B22" s="6" t="s">
        <v>27</v>
      </c>
      <c r="C22" s="35">
        <f>C20/12/C21*1000</f>
        <v>242381.72043010753</v>
      </c>
      <c r="D22" s="35">
        <f t="shared" si="2"/>
        <v>242381.72043010753</v>
      </c>
      <c r="E22" s="35">
        <f t="shared" si="2"/>
        <v>242381.72043010753</v>
      </c>
    </row>
    <row r="23" spans="1:7" ht="39" x14ac:dyDescent="0.3">
      <c r="A23" s="12" t="s">
        <v>37</v>
      </c>
      <c r="B23" s="6" t="s">
        <v>2</v>
      </c>
      <c r="C23" s="62">
        <v>5203.5</v>
      </c>
      <c r="D23" s="62">
        <f>C23/2</f>
        <v>2601.75</v>
      </c>
      <c r="E23" s="62">
        <f t="shared" si="2"/>
        <v>2601.75</v>
      </c>
    </row>
    <row r="24" spans="1:7" x14ac:dyDescent="0.3">
      <c r="A24" s="10" t="s">
        <v>4</v>
      </c>
      <c r="B24" s="11" t="s">
        <v>3</v>
      </c>
      <c r="C24" s="42">
        <v>3</v>
      </c>
      <c r="D24" s="35">
        <f t="shared" si="2"/>
        <v>3</v>
      </c>
      <c r="E24" s="35">
        <f t="shared" si="2"/>
        <v>3</v>
      </c>
    </row>
    <row r="25" spans="1:7" ht="21.95" customHeight="1" x14ac:dyDescent="0.3">
      <c r="A25" s="10" t="s">
        <v>26</v>
      </c>
      <c r="B25" s="6" t="s">
        <v>27</v>
      </c>
      <c r="C25" s="35">
        <f>C23/C24/12*1000</f>
        <v>144541.66666666666</v>
      </c>
      <c r="D25" s="35">
        <f t="shared" si="2"/>
        <v>144541.66666666666</v>
      </c>
      <c r="E25" s="35">
        <f t="shared" si="2"/>
        <v>144541.66666666666</v>
      </c>
    </row>
    <row r="26" spans="1:7" ht="25.5" x14ac:dyDescent="0.3">
      <c r="A26" s="5" t="s">
        <v>23</v>
      </c>
      <c r="B26" s="58" t="s">
        <v>2</v>
      </c>
      <c r="C26" s="62">
        <v>13574.1</v>
      </c>
      <c r="D26" s="62">
        <f>C26/2</f>
        <v>6787.05</v>
      </c>
      <c r="E26" s="62">
        <f t="shared" si="2"/>
        <v>6787.05</v>
      </c>
    </row>
    <row r="27" spans="1:7" x14ac:dyDescent="0.3">
      <c r="A27" s="10" t="s">
        <v>4</v>
      </c>
      <c r="B27" s="11" t="s">
        <v>3</v>
      </c>
      <c r="C27" s="42">
        <v>17.5</v>
      </c>
      <c r="D27" s="35">
        <f t="shared" si="2"/>
        <v>17.5</v>
      </c>
      <c r="E27" s="35">
        <f t="shared" si="2"/>
        <v>17.5</v>
      </c>
    </row>
    <row r="28" spans="1:7" ht="21.95" customHeight="1" x14ac:dyDescent="0.3">
      <c r="A28" s="10" t="s">
        <v>26</v>
      </c>
      <c r="B28" s="6" t="s">
        <v>27</v>
      </c>
      <c r="C28" s="35">
        <f>C26/12/C27*1000</f>
        <v>64638.571428571428</v>
      </c>
      <c r="D28" s="35">
        <f t="shared" si="2"/>
        <v>64638.571428571428</v>
      </c>
      <c r="E28" s="35">
        <f t="shared" si="2"/>
        <v>64638.571428571428</v>
      </c>
    </row>
    <row r="29" spans="1:7" ht="25.5" x14ac:dyDescent="0.3">
      <c r="A29" s="5" t="s">
        <v>5</v>
      </c>
      <c r="B29" s="6" t="s">
        <v>2</v>
      </c>
      <c r="C29" s="51">
        <f>C15*10.05%</f>
        <v>12742.143750000003</v>
      </c>
      <c r="D29" s="51">
        <f t="shared" ref="D29:E29" si="4">D15*10.05%</f>
        <v>6371.0718750000015</v>
      </c>
      <c r="E29" s="51">
        <f t="shared" si="4"/>
        <v>6371.0718750000015</v>
      </c>
      <c r="G29" s="2" t="s">
        <v>33</v>
      </c>
    </row>
    <row r="30" spans="1:7" ht="36.75" x14ac:dyDescent="0.3">
      <c r="A30" s="12" t="s">
        <v>6</v>
      </c>
      <c r="B30" s="6" t="s">
        <v>2</v>
      </c>
      <c r="C30" s="51">
        <v>3730</v>
      </c>
      <c r="D30" s="62">
        <f>C30/2</f>
        <v>1865</v>
      </c>
      <c r="E30" s="62">
        <f t="shared" si="2"/>
        <v>1865</v>
      </c>
    </row>
    <row r="31" spans="1:7" ht="25.5" x14ac:dyDescent="0.3">
      <c r="A31" s="12" t="s">
        <v>7</v>
      </c>
      <c r="B31" s="6" t="s">
        <v>2</v>
      </c>
      <c r="C31" s="19">
        <v>0</v>
      </c>
      <c r="D31" s="35">
        <f t="shared" si="2"/>
        <v>0</v>
      </c>
      <c r="E31" s="35">
        <f t="shared" si="2"/>
        <v>0</v>
      </c>
    </row>
    <row r="32" spans="1:7" ht="36.75" x14ac:dyDescent="0.3">
      <c r="A32" s="12" t="s">
        <v>8</v>
      </c>
      <c r="B32" s="6" t="s">
        <v>2</v>
      </c>
      <c r="C32" s="51">
        <v>208</v>
      </c>
      <c r="D32" s="51">
        <v>208</v>
      </c>
      <c r="E32" s="51">
        <v>208</v>
      </c>
    </row>
    <row r="33" spans="1:6" ht="38.25" customHeight="1" x14ac:dyDescent="0.3">
      <c r="A33" s="12" t="s">
        <v>9</v>
      </c>
      <c r="B33" s="6" t="s">
        <v>2</v>
      </c>
      <c r="C33" s="51">
        <v>7919</v>
      </c>
      <c r="D33" s="62">
        <f>C33/2</f>
        <v>3959.5</v>
      </c>
      <c r="E33" s="62">
        <f t="shared" si="2"/>
        <v>3959.5</v>
      </c>
      <c r="F33" s="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1</vt:i4>
      </vt:variant>
    </vt:vector>
  </HeadingPairs>
  <TitlesOfParts>
    <vt:vector size="31" baseType="lpstr">
      <vt:lpstr>СВОД2020</vt:lpstr>
      <vt:lpstr>СВОД 2021 ГОД</vt:lpstr>
      <vt:lpstr>СШ №1</vt:lpstr>
      <vt:lpstr>СШ №2</vt:lpstr>
      <vt:lpstr>Казгородокска СШ </vt:lpstr>
      <vt:lpstr>Макинская СШ</vt:lpstr>
      <vt:lpstr>Донская СШ</vt:lpstr>
      <vt:lpstr>Амангельдинская СШ</vt:lpstr>
      <vt:lpstr>Невская СШ</vt:lpstr>
      <vt:lpstr>Кудку агашСШ</vt:lpstr>
      <vt:lpstr>Саулинская СШ</vt:lpstr>
      <vt:lpstr>Енбекшильдерская СШ</vt:lpstr>
      <vt:lpstr>Буландинская СШ</vt:lpstr>
      <vt:lpstr>2020</vt:lpstr>
      <vt:lpstr>Когамская СШ</vt:lpstr>
      <vt:lpstr>Бирсуатская СШ</vt:lpstr>
      <vt:lpstr>Кенащинская СШ</vt:lpstr>
      <vt:lpstr>Мамайская ОШ</vt:lpstr>
      <vt:lpstr>Заураловская ОШ</vt:lpstr>
      <vt:lpstr>Макпальская ОШ</vt:lpstr>
      <vt:lpstr>Баймурзинская ОШ</vt:lpstr>
      <vt:lpstr>Советская ОШ</vt:lpstr>
      <vt:lpstr>Заозерновская ОШ</vt:lpstr>
      <vt:lpstr>Кызыл-Уюмская ОШ</vt:lpstr>
      <vt:lpstr>Яблоновская ОШ</vt:lpstr>
      <vt:lpstr>Алгинская ОШ</vt:lpstr>
      <vt:lpstr>Краснофлотская ОШ</vt:lpstr>
      <vt:lpstr>Каратальская НШ</vt:lpstr>
      <vt:lpstr>Джукейская НШ</vt:lpstr>
      <vt:lpstr>Трудовая НШ</vt:lpstr>
      <vt:lpstr>'СВОД 2021 ГОД'!Область_печати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2021-07-07T05:05:19Z</dcterms:modified>
</cp:coreProperties>
</file>